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cadiem-my.sharepoint.com/personal/jugarte_cadiem_com_py/Documents/Contabilidad/13 SIV/01 Informe/01 CASA DE BOLSA/2023/12 DICIEMBRE/"/>
    </mc:Choice>
  </mc:AlternateContent>
  <xr:revisionPtr revIDLastSave="99" documentId="10_ncr:200_{62730DFD-E627-418B-9197-BD334E3579F9}" xr6:coauthVersionLast="47" xr6:coauthVersionMax="47" xr10:uidLastSave="{090B1D6F-C223-431E-8508-2418DF11F5EF}"/>
  <bookViews>
    <workbookView xWindow="-120" yWindow="-120" windowWidth="20730" windowHeight="11160" tabRatio="626" xr2:uid="{00000000-000D-0000-FFFF-FFFF00000000}"/>
  </bookViews>
  <sheets>
    <sheet name="CARATULA" sheetId="1" r:id="rId1"/>
    <sheet name="ÍNDICE" sheetId="2" r:id="rId2"/>
    <sheet name="01" sheetId="3" r:id="rId3"/>
    <sheet name="02" sheetId="4" r:id="rId4"/>
    <sheet name="03" sheetId="20" r:id="rId5"/>
    <sheet name="04" sheetId="19" r:id="rId6"/>
    <sheet name="05" sheetId="7" r:id="rId7"/>
    <sheet name="06" sheetId="8" r:id="rId8"/>
    <sheet name="07" sheetId="14" r:id="rId9"/>
    <sheet name="08" sheetId="15" r:id="rId10"/>
    <sheet name="09" sheetId="16" r:id="rId11"/>
    <sheet name="10" sheetId="18" r:id="rId12"/>
    <sheet name="11" sheetId="12" r:id="rId13"/>
    <sheet name="12" sheetId="9" r:id="rId14"/>
    <sheet name="13" sheetId="21" r:id="rId15"/>
    <sheet name="14" sheetId="1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4" l="1"/>
  <c r="D25" i="4" s="1"/>
  <c r="D43" i="4" s="1"/>
  <c r="E25" i="4"/>
  <c r="E23" i="4"/>
  <c r="D23" i="4"/>
  <c r="E18" i="4"/>
  <c r="D18" i="4"/>
  <c r="E13" i="4"/>
  <c r="G28" i="14"/>
  <c r="G30" i="14" s="1"/>
  <c r="G22" i="14"/>
  <c r="G27" i="14"/>
  <c r="G26" i="14"/>
  <c r="G25" i="14"/>
  <c r="G21" i="14"/>
  <c r="G20" i="14"/>
  <c r="G19" i="14"/>
  <c r="G18" i="14"/>
  <c r="M19" i="7"/>
  <c r="G354" i="11" l="1"/>
  <c r="J354" i="11"/>
  <c r="L354" i="11"/>
  <c r="M354" i="11"/>
  <c r="N354" i="11"/>
  <c r="C126" i="14"/>
  <c r="D57" i="14"/>
  <c r="E70" i="20" l="1"/>
  <c r="D70" i="20"/>
  <c r="E66" i="20"/>
  <c r="D66" i="20"/>
  <c r="E45" i="15"/>
  <c r="E48" i="15" s="1"/>
  <c r="F64" i="3" l="1"/>
  <c r="F55" i="3"/>
  <c r="D62" i="20" l="1"/>
  <c r="D59" i="20"/>
  <c r="E16" i="20"/>
  <c r="D16" i="20"/>
  <c r="E31" i="20"/>
  <c r="H13" i="4"/>
  <c r="C156" i="14"/>
  <c r="D119" i="14"/>
  <c r="C119" i="14"/>
  <c r="D58" i="20" l="1"/>
  <c r="L18" i="7"/>
  <c r="C74" i="14" l="1"/>
  <c r="D41" i="14"/>
  <c r="F41" i="14"/>
  <c r="E36" i="19" l="1"/>
  <c r="D156" i="14" l="1"/>
  <c r="C142" i="14"/>
  <c r="D94" i="14"/>
  <c r="C94" i="14"/>
  <c r="K18" i="7"/>
  <c r="J18" i="7"/>
  <c r="I18" i="7"/>
  <c r="H18" i="7"/>
  <c r="G18" i="7"/>
  <c r="F18" i="7"/>
  <c r="E18" i="7"/>
  <c r="D18" i="7"/>
  <c r="C18" i="7"/>
  <c r="B81" i="12" l="1"/>
  <c r="D49" i="16"/>
  <c r="C49" i="16"/>
  <c r="D46" i="14"/>
  <c r="D60" i="14" s="1"/>
  <c r="D76" i="14" s="1"/>
  <c r="C46" i="14"/>
  <c r="B9" i="15" s="1"/>
  <c r="D29" i="15" s="1"/>
  <c r="B3" i="14"/>
  <c r="B3" i="15" s="1"/>
  <c r="B3" i="16" s="1"/>
  <c r="B3" i="18" s="1"/>
  <c r="F6" i="19"/>
  <c r="M8" i="7" s="1"/>
  <c r="E6" i="19"/>
  <c r="L8" i="7" s="1"/>
  <c r="B4" i="19"/>
  <c r="B4" i="7" s="1"/>
  <c r="H22" i="4"/>
  <c r="G15" i="9"/>
  <c r="C14" i="16"/>
  <c r="D14" i="16"/>
  <c r="F36" i="19"/>
  <c r="F28" i="19"/>
  <c r="F14" i="19"/>
  <c r="F11" i="19"/>
  <c r="E62" i="20"/>
  <c r="E59" i="20"/>
  <c r="E58" i="20" s="1"/>
  <c r="E54" i="20"/>
  <c r="E41" i="20"/>
  <c r="E38" i="20"/>
  <c r="I40" i="4"/>
  <c r="I22" i="4"/>
  <c r="I17" i="4"/>
  <c r="I13" i="4"/>
  <c r="I9" i="4"/>
  <c r="E38" i="4"/>
  <c r="E35" i="4"/>
  <c r="E32" i="4"/>
  <c r="D29" i="4"/>
  <c r="E29" i="4"/>
  <c r="E9" i="4"/>
  <c r="D142" i="14"/>
  <c r="C60" i="14" l="1"/>
  <c r="C76" i="14" s="1"/>
  <c r="C158" i="14"/>
  <c r="D158" i="14"/>
  <c r="F16" i="19"/>
  <c r="F18" i="19" s="1"/>
  <c r="F38" i="19" s="1"/>
  <c r="F40" i="19" s="1"/>
  <c r="I26" i="4"/>
  <c r="I28" i="4" s="1"/>
  <c r="I43" i="4" s="1"/>
  <c r="E41" i="4"/>
  <c r="G46" i="12"/>
  <c r="C94" i="16"/>
  <c r="C79" i="14"/>
  <c r="E43" i="4" l="1"/>
  <c r="M10" i="21"/>
  <c r="L10" i="21"/>
  <c r="K10" i="21"/>
  <c r="J10" i="21"/>
  <c r="I10" i="21"/>
  <c r="H10" i="21"/>
  <c r="G10" i="21"/>
  <c r="F10" i="21"/>
  <c r="E10" i="21"/>
  <c r="D10" i="21"/>
  <c r="C10" i="21"/>
  <c r="D94" i="16"/>
  <c r="C85" i="16"/>
  <c r="D85" i="16"/>
  <c r="D74" i="16"/>
  <c r="C66" i="16"/>
  <c r="D66" i="16" l="1"/>
  <c r="E25" i="15" l="1"/>
  <c r="E28" i="15" s="1"/>
  <c r="E18" i="15"/>
  <c r="E44" i="16"/>
  <c r="D44" i="16"/>
  <c r="C33" i="16"/>
  <c r="D21" i="16"/>
  <c r="C21" i="16"/>
  <c r="E29" i="15" l="1"/>
  <c r="D126" i="14" l="1"/>
  <c r="D101" i="14" l="1"/>
  <c r="C101" i="14"/>
  <c r="D79" i="14"/>
  <c r="D74" i="14"/>
  <c r="D58" i="14"/>
  <c r="C58" i="14"/>
  <c r="D9" i="4"/>
  <c r="D28" i="14"/>
  <c r="D22" i="14"/>
  <c r="E28" i="19"/>
  <c r="E14" i="19"/>
  <c r="E11" i="19"/>
  <c r="D54" i="20"/>
  <c r="D41" i="20"/>
  <c r="D38" i="20"/>
  <c r="D31" i="20"/>
  <c r="E10" i="20"/>
  <c r="E36" i="20" s="1"/>
  <c r="D10" i="20"/>
  <c r="H40" i="4"/>
  <c r="H17" i="4"/>
  <c r="H9" i="4"/>
  <c r="D38" i="4"/>
  <c r="D35" i="4"/>
  <c r="D32" i="4"/>
  <c r="E163" i="12"/>
  <c r="G163" i="12"/>
  <c r="F163" i="12"/>
  <c r="F157" i="12"/>
  <c r="F155" i="12"/>
  <c r="F156" i="12" s="1"/>
  <c r="D155" i="12"/>
  <c r="F145" i="12"/>
  <c r="F121" i="12"/>
  <c r="D121" i="12"/>
  <c r="C121" i="12"/>
  <c r="B82" i="12"/>
  <c r="B149" i="12" s="1"/>
  <c r="B157" i="12" s="1"/>
  <c r="D164" i="12" s="1"/>
  <c r="B148" i="12"/>
  <c r="B156" i="12" s="1"/>
  <c r="D163" i="12" s="1"/>
  <c r="G80" i="12"/>
  <c r="G81" i="12" s="1"/>
  <c r="G70" i="12"/>
  <c r="G72" i="12" s="1"/>
  <c r="D36" i="20" l="1"/>
  <c r="D52" i="20" s="1"/>
  <c r="C81" i="14"/>
  <c r="E16" i="19"/>
  <c r="E18" i="19" s="1"/>
  <c r="E38" i="19" s="1"/>
  <c r="E40" i="19" s="1"/>
  <c r="E52" i="20"/>
  <c r="D41" i="4"/>
  <c r="H26" i="4"/>
  <c r="H28" i="4" s="1"/>
  <c r="H43" i="4" s="1"/>
  <c r="G73" i="12"/>
  <c r="D81" i="14"/>
  <c r="D30" i="14"/>
  <c r="F147" i="12"/>
  <c r="F148" i="12" s="1"/>
  <c r="E74" i="20" l="1"/>
  <c r="E76" i="20" s="1"/>
  <c r="D74" i="20"/>
  <c r="D76" i="20" s="1"/>
  <c r="D55" i="16"/>
  <c r="C55" i="16"/>
  <c r="F44" i="16"/>
  <c r="B18" i="7"/>
  <c r="H15" i="14" l="1"/>
  <c r="I15" i="14" s="1"/>
  <c r="E15" i="14"/>
  <c r="F15" i="14" s="1"/>
  <c r="H49" i="4" l="1"/>
  <c r="H48" i="4"/>
  <c r="I49" i="4"/>
  <c r="I48" i="4"/>
  <c r="I47" i="4"/>
  <c r="H47" i="4"/>
  <c r="E38" i="15" l="1"/>
  <c r="E49" i="15" s="1"/>
  <c r="D33" i="16"/>
  <c r="C44" i="16" l="1"/>
  <c r="C35" i="14" l="1"/>
  <c r="E35" i="14"/>
  <c r="B19" i="7" l="1"/>
  <c r="K15" i="9"/>
  <c r="J15" i="9"/>
  <c r="I15" i="9"/>
  <c r="F15" i="9"/>
  <c r="E15" i="9"/>
  <c r="H15" i="9"/>
  <c r="L15" i="9" l="1"/>
  <c r="C15" i="9"/>
  <c r="M15" i="9" l="1"/>
  <c r="D15" i="9"/>
  <c r="I7" i="4" l="1"/>
  <c r="H7" i="4"/>
  <c r="F35" i="14" l="1"/>
  <c r="D35" i="14" l="1"/>
  <c r="E46" i="4"/>
  <c r="I46" i="4" l="1"/>
  <c r="B31" i="15" l="1"/>
  <c r="D49" i="15" s="1"/>
  <c r="D88" i="14" l="1"/>
  <c r="D98" i="14" s="1"/>
  <c r="D112" i="14" s="1"/>
  <c r="C88" i="14"/>
  <c r="C98" i="14" l="1"/>
  <c r="C112" i="14" l="1"/>
  <c r="C122" i="14" s="1"/>
  <c r="C132" i="14" s="1"/>
  <c r="C11" i="16"/>
  <c r="C18" i="16" s="1"/>
  <c r="C28" i="16" s="1"/>
  <c r="D11" i="16"/>
  <c r="D18" i="16" s="1"/>
  <c r="D46" i="4"/>
  <c r="H46" i="4" s="1"/>
  <c r="D60" i="16" l="1"/>
  <c r="D69" i="16" s="1"/>
  <c r="D28" i="16"/>
  <c r="C60" i="16"/>
  <c r="C69" i="16" s="1"/>
  <c r="C77" i="16" s="1"/>
  <c r="C90" i="16" s="1"/>
  <c r="B15" i="9" s="1"/>
  <c r="B10" i="21" s="1"/>
  <c r="D77" i="16" l="1"/>
  <c r="D90" i="16" s="1"/>
  <c r="C74" i="16"/>
  <c r="B16" i="9"/>
  <c r="B11" i="21" s="1"/>
  <c r="D122" i="14" l="1"/>
  <c r="D132" i="14" s="1"/>
  <c r="G64" i="3" l="1"/>
  <c r="G55" i="3"/>
  <c r="D55" i="3" l="1"/>
  <c r="D64" i="3"/>
  <c r="H64" i="3" l="1"/>
  <c r="H55" i="3"/>
</calcChain>
</file>

<file path=xl/sharedStrings.xml><?xml version="1.0" encoding="utf-8"?>
<sst xmlns="http://schemas.openxmlformats.org/spreadsheetml/2006/main" count="1844" uniqueCount="678">
  <si>
    <t>INDICE</t>
  </si>
  <si>
    <t>INFORMACIÓN GENERAL DE LA ENTIDAD</t>
  </si>
  <si>
    <t>01</t>
  </si>
  <si>
    <t>BALANCE GENERAL</t>
  </si>
  <si>
    <t>02</t>
  </si>
  <si>
    <t>ESTADO DE RESULTADO</t>
  </si>
  <si>
    <t>03</t>
  </si>
  <si>
    <t>04</t>
  </si>
  <si>
    <t>EVOLUCIÓN DEL PATRIMONIO NETO</t>
  </si>
  <si>
    <t>05</t>
  </si>
  <si>
    <t>06</t>
  </si>
  <si>
    <t>07</t>
  </si>
  <si>
    <t>NOTAS A LOS ESTADOS CONTABLES NOTA 5 (INCISO J)</t>
  </si>
  <si>
    <t>08</t>
  </si>
  <si>
    <t>09</t>
  </si>
  <si>
    <t>10</t>
  </si>
  <si>
    <t>11</t>
  </si>
  <si>
    <t>12</t>
  </si>
  <si>
    <t>13</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</si>
  <si>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</si>
  <si>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</si>
  <si>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</si>
  <si>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</si>
  <si>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</si>
  <si>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</si>
  <si>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</si>
  <si>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</si>
  <si>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</si>
  <si>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</si>
  <si>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</si>
  <si>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</si>
  <si>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</si>
  <si>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</si>
  <si>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</si>
  <si>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</si>
  <si>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</si>
  <si>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</si>
  <si>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</si>
  <si>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</si>
  <si>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</si>
  <si>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</si>
  <si>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</si>
  <si>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</si>
  <si>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</si>
  <si>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</si>
  <si>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</si>
  <si>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</si>
  <si>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</si>
  <si>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</si>
  <si>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</si>
  <si>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</si>
  <si>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</si>
  <si>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</si>
  <si>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</si>
  <si>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Contador</t>
  </si>
  <si>
    <t>4.            CAPITAL Y PROPIEDAD</t>
  </si>
  <si>
    <t>Capital Emitido</t>
  </si>
  <si>
    <t>Capital Suscripto</t>
  </si>
  <si>
    <t>Capital Integrado</t>
  </si>
  <si>
    <t>Valor Nominal de las Acciones</t>
  </si>
  <si>
    <t>Gs. 1.000.000</t>
  </si>
  <si>
    <t>Cuadro de Capital Integrado</t>
  </si>
  <si>
    <t>N°</t>
  </si>
  <si>
    <t>Accionista</t>
  </si>
  <si>
    <t>Cantidad de Acciones</t>
  </si>
  <si>
    <t xml:space="preserve">Clase </t>
  </si>
  <si>
    <t>Voto</t>
  </si>
  <si>
    <t>Monto</t>
  </si>
  <si>
    <t>% de participación en capital integrado</t>
  </si>
  <si>
    <t>Nominativa</t>
  </si>
  <si>
    <t>OVM</t>
  </si>
  <si>
    <t>OS</t>
  </si>
  <si>
    <t>Preferida A</t>
  </si>
  <si>
    <t>Preferida B</t>
  </si>
  <si>
    <t>Preferida C</t>
  </si>
  <si>
    <t>TOTAL</t>
  </si>
  <si>
    <t>Cuadro de Capital Suscripto</t>
  </si>
  <si>
    <t>% de participación en capital suscripto</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</si>
  <si>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</si>
  <si>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</si>
  <si>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</si>
  <si>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</si>
  <si>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</si>
  <si>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</si>
  <si>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</si>
  <si>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</si>
  <si>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</si>
  <si>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</si>
  <si>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</si>
  <si>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</si>
  <si>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</si>
  <si>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</si>
  <si>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</si>
  <si>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</si>
  <si>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</si>
  <si>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Juana Pabla Galeano:</t>
  </si>
  <si>
    <t>Síndico</t>
  </si>
  <si>
    <t>Myriam Celeste Silva:</t>
  </si>
  <si>
    <t>Gte. Administrativo</t>
  </si>
  <si>
    <t>Gte. Comercial</t>
  </si>
  <si>
    <t>Gte. Tecnología de la Información</t>
  </si>
  <si>
    <t>Gte. Estructuraciones</t>
  </si>
  <si>
    <t>Jessica Pamela Díaz:</t>
  </si>
  <si>
    <t>Auditor Interno</t>
  </si>
  <si>
    <t>CADIEM CASA DE BOLSA S.A.</t>
  </si>
  <si>
    <t>EN GUARANIES</t>
  </si>
  <si>
    <t>ACTIVO</t>
  </si>
  <si>
    <t>Nota</t>
  </si>
  <si>
    <t>PASIVO</t>
  </si>
  <si>
    <t>Activo Corriente</t>
  </si>
  <si>
    <t>Pasivo Corriente</t>
  </si>
  <si>
    <t>Disponibilidades</t>
  </si>
  <si>
    <t>5.D</t>
  </si>
  <si>
    <t>Documentos y Cuentas por Pagar</t>
  </si>
  <si>
    <t>Caja</t>
  </si>
  <si>
    <t>Acreedores por Intermediación</t>
  </si>
  <si>
    <t>Acreedores Varios</t>
  </si>
  <si>
    <t>Cuenta a Pagar a Personas y Empresas Relacionadas</t>
  </si>
  <si>
    <t>Inversiones Temporarias</t>
  </si>
  <si>
    <t>Títulos de Renta Fija</t>
  </si>
  <si>
    <t>Préstamos Financieros</t>
  </si>
  <si>
    <t>Títulos de Renta Fija en Reporto</t>
  </si>
  <si>
    <t>Préstamos en Bancos</t>
  </si>
  <si>
    <t>Créditos</t>
  </si>
  <si>
    <t>Deudores por Intermediación</t>
  </si>
  <si>
    <t>5.E</t>
  </si>
  <si>
    <t>Operaciones en Reporto</t>
  </si>
  <si>
    <t>5.J</t>
  </si>
  <si>
    <t>Documentos y Cuentas por Cobrar</t>
  </si>
  <si>
    <t>Deudores Varios</t>
  </si>
  <si>
    <t>Provisiones</t>
  </si>
  <si>
    <t>Cuentas por Cobrar a Personas y Empresas Relacionadas</t>
  </si>
  <si>
    <t>Retenciones de Impuestos</t>
  </si>
  <si>
    <t>Otros Pasivos</t>
  </si>
  <si>
    <t>Otros Activos</t>
  </si>
  <si>
    <t>Otros Activos Corrientes</t>
  </si>
  <si>
    <t>Otros Pasivos Corrientes</t>
  </si>
  <si>
    <t>TOTAL ACTIVO CORRIENTE</t>
  </si>
  <si>
    <t>TOTAL PASIVO CORRIENTE</t>
  </si>
  <si>
    <t>ACTIVO NO CORRIENTE</t>
  </si>
  <si>
    <t>Inversiones Permanentes</t>
  </si>
  <si>
    <t>Títulos Renta Variable</t>
  </si>
  <si>
    <t>Acción de la Bolsa de Valores</t>
  </si>
  <si>
    <t>Bienes de Uso</t>
  </si>
  <si>
    <t>(Depreciación Acumulada)</t>
  </si>
  <si>
    <t>TOTAL PASIVO</t>
  </si>
  <si>
    <t>Activos Intangibles y Cargos Diferidos</t>
  </si>
  <si>
    <t>Licencia</t>
  </si>
  <si>
    <t>PATRIMONIO NETO</t>
  </si>
  <si>
    <t>Capital</t>
  </si>
  <si>
    <t>(Amortización Acumulada)</t>
  </si>
  <si>
    <t>Reserva Legal</t>
  </si>
  <si>
    <t>Reserva de Revalúo</t>
  </si>
  <si>
    <t>Otros Activos No Corrientes</t>
  </si>
  <si>
    <t>Resultado Acumulado</t>
  </si>
  <si>
    <t>Gastos no Devengados</t>
  </si>
  <si>
    <t>Resultado del Ejercicio</t>
  </si>
  <si>
    <t>TOTAL ACTIVO NO CORRIENTE</t>
  </si>
  <si>
    <t>Total Patrimonio Neto</t>
  </si>
  <si>
    <t>TOTAL ACTIVO</t>
  </si>
  <si>
    <t>TOTAL PASIVO Y PATRIMONIO NETO</t>
  </si>
  <si>
    <t>CONCEPTO</t>
  </si>
  <si>
    <t>Ingresos por Operaciones y Servicios a Personas Relacionadas</t>
  </si>
  <si>
    <t>Otros Ingresos Operativos</t>
  </si>
  <si>
    <t>Otros Gastos Operativos</t>
  </si>
  <si>
    <t>Otros Gastos de Comercialización</t>
  </si>
  <si>
    <t>Otros Gastos de Administración</t>
  </si>
  <si>
    <t>Otros Ingresos</t>
  </si>
  <si>
    <t>Otros Egresos</t>
  </si>
  <si>
    <t>Intereses Cobrados</t>
  </si>
  <si>
    <t>ESTADO DE VARIACIÓN DEL PATRIMONIO NETO</t>
  </si>
  <si>
    <t>Movimientos</t>
  </si>
  <si>
    <t>CAPITAL</t>
  </si>
  <si>
    <t>RESERVAS</t>
  </si>
  <si>
    <t>RESULTADOS</t>
  </si>
  <si>
    <t>Suscripto</t>
  </si>
  <si>
    <t>A Integrar</t>
  </si>
  <si>
    <t>Integrado</t>
  </si>
  <si>
    <t>Legal</t>
  </si>
  <si>
    <t>Facultativa</t>
  </si>
  <si>
    <t>Revalúo</t>
  </si>
  <si>
    <t>Acumulados</t>
  </si>
  <si>
    <t>Del Ejercicio</t>
  </si>
  <si>
    <t>Saldo al Inicio</t>
  </si>
  <si>
    <t>Movimientos Subsecuentes</t>
  </si>
  <si>
    <t>Dividendos a Pagar</t>
  </si>
  <si>
    <t>Nota 1 – Consideración de los Estados Contables.</t>
  </si>
  <si>
    <t>Nota 2 - Información básica de la empresa</t>
  </si>
  <si>
    <t>2.1 Naturaleza Jurídica de las actividades de la sociedad</t>
  </si>
  <si>
    <t>2.2. Participación en otras empresas</t>
  </si>
  <si>
    <t>Nombre</t>
  </si>
  <si>
    <t>Monto de Participación</t>
  </si>
  <si>
    <t>% Participación en Capital de la Otra Empresa</t>
  </si>
  <si>
    <t>Factor de Vinculación</t>
  </si>
  <si>
    <t>Cadiem Administradora de Fondos Patrimoniales de Inversión S.A.</t>
  </si>
  <si>
    <t>Controlante</t>
  </si>
  <si>
    <t>Nota 3 - Principales políticas y prácticas contables aplicadas</t>
  </si>
  <si>
    <t>3.1 Base de Preparación de los Estados Contables</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</si>
  <si>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</si>
  <si>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</si>
  <si>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</si>
  <si>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</si>
  <si>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</si>
  <si>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</si>
  <si>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</si>
  <si>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</si>
  <si>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</si>
  <si>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</si>
  <si>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DETALLE</t>
  </si>
  <si>
    <t>Moneda Extranjera Clase</t>
  </si>
  <si>
    <t>Moneda Extranjera Monto</t>
  </si>
  <si>
    <t>USD</t>
  </si>
  <si>
    <t>Inversiones</t>
  </si>
  <si>
    <t>Deudas Diversas</t>
  </si>
  <si>
    <t>Deudas Financieras</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</si>
  <si>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</si>
  <si>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</si>
  <si>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</si>
  <si>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</si>
  <si>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</si>
  <si>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Bancos Varios Gs.</t>
  </si>
  <si>
    <t>Bancos Varios USD</t>
  </si>
  <si>
    <t>TOTAL DISPONIBILIDADES</t>
  </si>
  <si>
    <t>E) Créditos</t>
  </si>
  <si>
    <t xml:space="preserve">TOTAL  </t>
  </si>
  <si>
    <t>Comisión Colocación de Títulos</t>
  </si>
  <si>
    <t>Representación Obligacionista</t>
  </si>
  <si>
    <t>Servicios Financieros</t>
  </si>
  <si>
    <t>Adelanto de Vto.</t>
  </si>
  <si>
    <t>OTROS ACTIVOS CORRIENTES</t>
  </si>
  <si>
    <t>Anticipo Proveedores</t>
  </si>
  <si>
    <t>OTROS ACTIVOS NO CORRIENTES</t>
  </si>
  <si>
    <t>Fecha Op.</t>
  </si>
  <si>
    <t>Cod. Negociación</t>
  </si>
  <si>
    <t>Moneda</t>
  </si>
  <si>
    <t>Monto Inicial</t>
  </si>
  <si>
    <t>Plazo</t>
  </si>
  <si>
    <t>Fecha de Vencimiento</t>
  </si>
  <si>
    <t>Intermediación Negociación de Títulos</t>
  </si>
  <si>
    <t>Myriam Silva</t>
  </si>
  <si>
    <t>Tarjeta de Crédito</t>
  </si>
  <si>
    <t>Anticipo de Cliente</t>
  </si>
  <si>
    <t>Juana Pabla Galeano</t>
  </si>
  <si>
    <t>Lucia Emilia Ayala Person</t>
  </si>
  <si>
    <t>SALDO AL INICIO</t>
  </si>
  <si>
    <t>AUMENTOS</t>
  </si>
  <si>
    <t>DISMINUCIÓN</t>
  </si>
  <si>
    <t>SALDO AL CIERRE</t>
  </si>
  <si>
    <t>Aporte no Capitalizado</t>
  </si>
  <si>
    <t>Reservas</t>
  </si>
  <si>
    <t>Servicios de Representación</t>
  </si>
  <si>
    <t>Ingresos Operativos Varios</t>
  </si>
  <si>
    <t>Gastos Bursátiles</t>
  </si>
  <si>
    <t>Aranceles CNV-SEPRELAD</t>
  </si>
  <si>
    <t>Fidelización</t>
  </si>
  <si>
    <t>Gastos Varios de Comercialización</t>
  </si>
  <si>
    <t>Gastos de Consumición</t>
  </si>
  <si>
    <t>Manejo de Archivos</t>
  </si>
  <si>
    <t>Gastos Varios de Administración</t>
  </si>
  <si>
    <t>Gastos Varios</t>
  </si>
  <si>
    <t>Gastos al Personal</t>
  </si>
  <si>
    <t>Ingresos Varios</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</si>
  <si>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</si>
  <si>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</si>
  <si>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</si>
  <si>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</si>
  <si>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</si>
  <si>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Nota 10 – Restricciones para distribución de Utilidades</t>
  </si>
  <si>
    <t>Nota 11 – Sanciones</t>
  </si>
  <si>
    <t>La empresa no cuenta con ningún tipo de sanciones a la fecha del presente informe.</t>
  </si>
  <si>
    <t>Nota 12 – Cuentas de Orden</t>
  </si>
  <si>
    <t>INFIRMACIÓN SOBRE EL DOCUMENTO Y EMISOR</t>
  </si>
  <si>
    <t>EMISOR</t>
  </si>
  <si>
    <t>TIPO DE TÍTULO</t>
  </si>
  <si>
    <t>CANTIDAD DE TÍTULOS</t>
  </si>
  <si>
    <t>VALOR NOMINAL UNITARIO</t>
  </si>
  <si>
    <t>VALOR CONTABLE</t>
  </si>
  <si>
    <t>RESULTADO</t>
  </si>
  <si>
    <t>SUB TOTAL GS</t>
  </si>
  <si>
    <t>SUB TOTAL USD</t>
  </si>
  <si>
    <t>TIPO DE CAMBIO</t>
  </si>
  <si>
    <t>SUB TOTAL EN GS</t>
  </si>
  <si>
    <t>CUENTAS</t>
  </si>
  <si>
    <t>VALOR DE COSTO</t>
  </si>
  <si>
    <t>VALOR DE COTIZACIÓN</t>
  </si>
  <si>
    <t>Inversiones Corrientes</t>
  </si>
  <si>
    <t>Inversiones No Corrientes</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</si>
  <si>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</si>
  <si>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</si>
  <si>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</si>
  <si>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</si>
  <si>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</si>
  <si>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</si>
  <si>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</si>
  <si>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</si>
  <si>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</si>
  <si>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</si>
  <si>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</si>
  <si>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CAPITAL INTEGRADO</t>
  </si>
  <si>
    <t>Accionistas</t>
  </si>
  <si>
    <t>Serie</t>
  </si>
  <si>
    <t>N° de Acciones</t>
  </si>
  <si>
    <t>Clase</t>
  </si>
  <si>
    <t>Votos por Acción</t>
  </si>
  <si>
    <t>Votos</t>
  </si>
  <si>
    <t>Valor Nominal</t>
  </si>
  <si>
    <t>% Participación en el Capital Integrado</t>
  </si>
  <si>
    <t>(%) Votos</t>
  </si>
  <si>
    <t>del</t>
  </si>
  <si>
    <t>al</t>
  </si>
  <si>
    <t>Liliana Yolanda Meza</t>
  </si>
  <si>
    <t>Jaime Hitoshi Kurosu Ishigaki</t>
  </si>
  <si>
    <t>MADIBA S.A.</t>
  </si>
  <si>
    <t>Marcos Aurelio Mañotti Gonzalez</t>
  </si>
  <si>
    <t>James Edward Clifton Spalding Hellmer</t>
  </si>
  <si>
    <t>Erasmo Luis Aguilar Delvalle</t>
  </si>
  <si>
    <t>Hugo Cesar Recalde Benitez</t>
  </si>
  <si>
    <t>Roberto Jose Blumenfeld</t>
  </si>
  <si>
    <t>Francisco Yanagida Ishikawa</t>
  </si>
  <si>
    <t>Osvaldo Serafini</t>
  </si>
  <si>
    <t>Alejandro Omar Codas Laterza</t>
  </si>
  <si>
    <t>Julio Ruben Sykora Frich</t>
  </si>
  <si>
    <t>Carlos Roberto Díaz Rossi</t>
  </si>
  <si>
    <t>Miriam Concepcion Ayala Vda. De Contreras</t>
  </si>
  <si>
    <t xml:space="preserve">Verónica Contreras Ayala </t>
  </si>
  <si>
    <t>RAS S.A.</t>
  </si>
  <si>
    <t>A</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</si>
  <si>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</si>
  <si>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</si>
  <si>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</si>
  <si>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</si>
  <si>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</si>
  <si>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</si>
  <si>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 xml:space="preserve">Carmelo Wigberto Blasco Martinez </t>
  </si>
  <si>
    <t>B</t>
  </si>
  <si>
    <t>Roberto Fabian Elías Díaz</t>
  </si>
  <si>
    <t>Cimar S.A.</t>
  </si>
  <si>
    <t>Maria Lourdes Gamarra Marin</t>
  </si>
  <si>
    <t>C</t>
  </si>
  <si>
    <t>Hugo Teodoro Berkemeyer Rodriguez</t>
  </si>
  <si>
    <t>Marcelo Emilio Ayala Person</t>
  </si>
  <si>
    <t>NOTAS A LOS ESTADOS CONTABLES NOTA 5 (INCISO A a I)</t>
  </si>
  <si>
    <t>NOTAS A LOS ESTADOS CONTABLES NOTA 5 (INCISO K a W)</t>
  </si>
  <si>
    <t>NOTAS A LOS ESTADOS CONTABLES (NOTA 1 a NOTA 4)</t>
  </si>
  <si>
    <t>CUENTA DE ORDEN</t>
  </si>
  <si>
    <t>Cuenta de Orden</t>
  </si>
  <si>
    <t>Gerente de Estructuraciones</t>
  </si>
  <si>
    <t>Auditoría Interna</t>
  </si>
  <si>
    <t>Cuadro s/ Res. 1/19 expresado en el Anexo de Capital</t>
  </si>
  <si>
    <t>B) Posición en Moneda Extranjera</t>
  </si>
  <si>
    <t>Cadiem Casa de Bolsa S.A.</t>
  </si>
  <si>
    <t>Sindico</t>
  </si>
  <si>
    <t>Las previsiones para cuentas de dudoso cobro se determinan anualmente sobre la base del estudio de la cartera de clientes realizado con el objeto de determinar la porción no recuperable de las cuentas por cobrar.</t>
  </si>
  <si>
    <t>3.4 Política de Bienes de Uso</t>
  </si>
  <si>
    <t>3.5 Política de Reconocimiento de Ingresos y Egresos</t>
  </si>
  <si>
    <t>ANEXO I</t>
  </si>
  <si>
    <t>COMPOSICIÓN ACCIONARIA - ANEXO DE CAPITAL</t>
  </si>
  <si>
    <t>BIENES DE USO - ANEXO II</t>
  </si>
  <si>
    <t>CARTERA DE INVERSIONES - ANEXO I</t>
  </si>
  <si>
    <t>ANEXO II</t>
  </si>
  <si>
    <t>ANEXO DE CAPITAL</t>
  </si>
  <si>
    <t>3.7 Política de Valuación de las Inversiones de Largo Plazo</t>
  </si>
  <si>
    <t>Revaluó</t>
  </si>
  <si>
    <t>Prov. p/ Pago de Gratificaciones</t>
  </si>
  <si>
    <t>Deudores Crédito Gs.</t>
  </si>
  <si>
    <t>Deudores Crédito USD</t>
  </si>
  <si>
    <t>Acreedor Gs.</t>
  </si>
  <si>
    <t>Acreedor USD</t>
  </si>
  <si>
    <t>% Participación en el Capital Propio</t>
  </si>
  <si>
    <t>ESTADO DE FLUJO DE EFECTIVO</t>
  </si>
  <si>
    <t>1.</t>
  </si>
  <si>
    <t xml:space="preserve">FLUJO DE EFECTIVO POR LAS ACTIVIDADES OPERATIVAS </t>
  </si>
  <si>
    <t>Ingresos en Efectivo por comisiones y otros</t>
  </si>
  <si>
    <t>Efectivo pagado a empleados</t>
  </si>
  <si>
    <t>Total de Efectivo de las Actividades operativas antes de cambios en los activos de operación</t>
  </si>
  <si>
    <t>Aumento (Disminución) en pasivos operativos</t>
  </si>
  <si>
    <t>Pagos a Proveedores</t>
  </si>
  <si>
    <t xml:space="preserve">Efectivo Neto provisto de Actividades de Operación </t>
  </si>
  <si>
    <t>2.</t>
  </si>
  <si>
    <t>FLUJO DE EFECTIVO EN ACTIVIDADES DE INVERSIÓN</t>
  </si>
  <si>
    <t>Compra de Propiedad, planta y equipo</t>
  </si>
  <si>
    <t>Dividendos percibidos</t>
  </si>
  <si>
    <t xml:space="preserve">Efectivo Neto en Actividades de Inversión </t>
  </si>
  <si>
    <t>3.</t>
  </si>
  <si>
    <t>Proveniente de préstamos y otras deudas</t>
  </si>
  <si>
    <t>Dividendos Pagados</t>
  </si>
  <si>
    <t>Intereses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</si>
  <si>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</si>
  <si>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</si>
  <si>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</si>
  <si>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</si>
  <si>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</si>
  <si>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INGRESOS OPERATIVOS</t>
  </si>
  <si>
    <t>Comisiones por Operación en Rueda</t>
  </si>
  <si>
    <t>Por Intermediación Acción en Rueda</t>
  </si>
  <si>
    <t>Por Intermediación Renta Fija en Rueda</t>
  </si>
  <si>
    <t>Comisión por Contratos de Colocación Primaria</t>
  </si>
  <si>
    <t>Ingresos por Asesoría Financiera</t>
  </si>
  <si>
    <t>Ingresos por Intereses y Dividendos de Cartera Propia</t>
  </si>
  <si>
    <t>Ingresos por Venta de Cartera Propia</t>
  </si>
  <si>
    <t>GASTOS OPERATIVOS</t>
  </si>
  <si>
    <t>Gastos por Comisiones y Servicios</t>
  </si>
  <si>
    <t>Aranceles por Negociación Bolsa de Valores</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</si>
  <si>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</si>
  <si>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</si>
  <si>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</si>
  <si>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</si>
  <si>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</si>
  <si>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</si>
  <si>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</si>
  <si>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</si>
  <si>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</si>
  <si>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</si>
  <si>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</si>
  <si>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</si>
  <si>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</si>
  <si>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OTROS INGRESOS Y EGRESOS</t>
  </si>
  <si>
    <t>RESULTADOS FINANCIEROS</t>
  </si>
  <si>
    <t>Generados por Activos</t>
  </si>
  <si>
    <t>Diferencia de Cambio</t>
  </si>
  <si>
    <t>Generados por Pasivos</t>
  </si>
  <si>
    <t>AJUSTE DE RESULTADO DE EJERCICIOS ANTERIORES</t>
  </si>
  <si>
    <t>Ingresos</t>
  </si>
  <si>
    <t>Egresos</t>
  </si>
  <si>
    <t>UTILIDAD O (PERDIDA)</t>
  </si>
  <si>
    <t>IMPUESTO A LA RENTA</t>
  </si>
  <si>
    <t>RESULTADO DEL EJERCICIO</t>
  </si>
  <si>
    <t>5.I</t>
  </si>
  <si>
    <t>Comisión por Operaciones Fuera de Rueda</t>
  </si>
  <si>
    <t>Por Intermediación Acción Fuera de Rueda</t>
  </si>
  <si>
    <t>Por Intermediación Renta Fija Fuera de Rueda</t>
  </si>
  <si>
    <t>Comisiones por Contratos de Colocación Primaria de Acciones</t>
  </si>
  <si>
    <t>Comisiones por Contratos de Colocación Primaria en Renta Fija</t>
  </si>
  <si>
    <t>Ingresos por Administración de Cartera</t>
  </si>
  <si>
    <t>Ingresos por Custodia de Valores</t>
  </si>
  <si>
    <t>Ingresos por Venta de Cartera Propia a Personas y Empresas Relacionadas</t>
  </si>
  <si>
    <t>Ingresos por Operaciones y Servicios Extrabursátiles</t>
  </si>
  <si>
    <t>RESULTADO EXTRAORDINARIO</t>
  </si>
  <si>
    <t>Ingresos Extraordinarios</t>
  </si>
  <si>
    <t>Egresos Extraordinarios</t>
  </si>
  <si>
    <t xml:space="preserve">Efectivo Generado (usado) por otras actividades </t>
  </si>
  <si>
    <t>(Aumento) Disminución en los activos de operación</t>
  </si>
  <si>
    <t>Fondos Colocados a corto plazo</t>
  </si>
  <si>
    <t>Efectivo neto de Actividades de Operación antes de impuestos</t>
  </si>
  <si>
    <t>Impuesto a la renta</t>
  </si>
  <si>
    <t xml:space="preserve">Inversiones en Otras Empresas </t>
  </si>
  <si>
    <t>Fondo con destino especial</t>
  </si>
  <si>
    <t>Adquisición de  Acciones y Títulos de Deuda (Cartera Propia)</t>
  </si>
  <si>
    <t>Intereses percibidos</t>
  </si>
  <si>
    <t>Aportes de Capital</t>
  </si>
  <si>
    <t>Donaciones</t>
  </si>
  <si>
    <t>Contratos Forward - Valor USD</t>
  </si>
  <si>
    <t>Impuesto a la Renta a Pagar</t>
  </si>
  <si>
    <t>Aporte y Retenciones a Pagar</t>
  </si>
  <si>
    <t>Gastos de Viaje</t>
  </si>
  <si>
    <t>Honorarios</t>
  </si>
  <si>
    <t>Índice</t>
  </si>
  <si>
    <t>Gastos a Devengar</t>
  </si>
  <si>
    <t>NOTAS A LOS ESTADOS CONTABLES (NOTA 6 a NOTA 12)</t>
  </si>
  <si>
    <t>FLUJO DE EFECTIVO</t>
  </si>
  <si>
    <t>14</t>
  </si>
  <si>
    <t>INTAGIBLES - ANEXO III</t>
  </si>
  <si>
    <t>ANEXO III</t>
  </si>
  <si>
    <t>Las 12 notas - Anexo I - Anexo II - Anexo III - Anexo de Capital que acompañan forman parte integral de los estados financieros.</t>
  </si>
  <si>
    <t>La empresa, una vez aprobada por asamblea y retenido el Impuesto a los Dividendos y Utilidades (IDU) según esta reglamentada en el Título II de la Ley 6380/19, distribuye sin ninguna restricción las utilidades disponibles al cierre de cada periodo.</t>
  </si>
  <si>
    <t>Capitalización de Utilidades</t>
  </si>
  <si>
    <t>Integración de Acciones</t>
  </si>
  <si>
    <t>Tipo de cambio comprador</t>
  </si>
  <si>
    <t xml:space="preserve">Tipo de cambio vendedor       </t>
  </si>
  <si>
    <t>Banco Itaú Paraguay S.A.</t>
  </si>
  <si>
    <t>CANTIDAD</t>
  </si>
  <si>
    <t>VALOR NOMINAL</t>
  </si>
  <si>
    <t>(En Guaraníes)</t>
  </si>
  <si>
    <t>Revalúo del Período</t>
  </si>
  <si>
    <t>Depreciación del Período</t>
  </si>
  <si>
    <t>Natalia Raquel Trinidad</t>
  </si>
  <si>
    <t>Viviana Mabel Cabrera</t>
  </si>
  <si>
    <t>Roberto Rufino Acosta</t>
  </si>
  <si>
    <t>Jessica Pamela Díaz</t>
  </si>
  <si>
    <t>Jorge Ramón Ugarte</t>
  </si>
  <si>
    <t>Monto Contable</t>
  </si>
  <si>
    <t>Liliana Yolanda Meza:</t>
  </si>
  <si>
    <t>Natalia Raquel Trinidad:</t>
  </si>
  <si>
    <t>Roberto Rufino Acosta:</t>
  </si>
  <si>
    <t>Viviana Mabel Cabrera:</t>
  </si>
  <si>
    <t>Las inversiones a largo plazo se evalúan según su costo histórico más lo que resultare del VPP, exceptuando las acciones de la BVPASA que se valoriza según último valor negociado.</t>
  </si>
  <si>
    <t>SALDO
AL</t>
  </si>
  <si>
    <t>Tipo
de
Cambio</t>
  </si>
  <si>
    <t>Monto
Ajustado</t>
  </si>
  <si>
    <t>Rodrigo Garcia</t>
  </si>
  <si>
    <t>FLUJO DE EFECTIVO POR ACTIVIDADES DE FINANCIACIAMIENTO</t>
  </si>
  <si>
    <t>VALOR LIBRO DE ACCIÓN</t>
  </si>
  <si>
    <t>VALOR ÚLTIMO REMATE</t>
  </si>
  <si>
    <t>Bienes de Uso - Costo Revaluado</t>
  </si>
  <si>
    <t>IVA a Pagar</t>
  </si>
  <si>
    <t>Dividendos a Pagar en Efectivo</t>
  </si>
  <si>
    <t>Banco GNB Fusión</t>
  </si>
  <si>
    <t>Garantía de Alquiler</t>
  </si>
  <si>
    <t>Hugo Fernando Martínez Fernandez</t>
  </si>
  <si>
    <t>El capital social se fija en Gs. 60.000.000.000 según Acta de Asamblea N° 34 de fecha 25/03/2022, distribuido en 60.000 acciones nominativas con Valor Nominal Gs. 1.000.000, de Clase Ordinaria Voto Múltiple (OVM) Ordinaria Simple (OS) y Preferidas.</t>
  </si>
  <si>
    <t>Gs. 60.000.000.000</t>
  </si>
  <si>
    <t>Gs. 44.797.000.000</t>
  </si>
  <si>
    <t>Las Políticas y Procedimientos de Contabilidad con relación al año anterior no sufrieron cambios a la fecha de este informe.</t>
  </si>
  <si>
    <t>INFORMACIÓN SOBRE EL EMISOR AL FECHA DE LA ÚLTIMA INFORMACIÓN DISPONIBLE</t>
  </si>
  <si>
    <t>Acreedores por Vto. Título</t>
  </si>
  <si>
    <t>Sobregiro en Cuenta Corriente</t>
  </si>
  <si>
    <t>POSICIÓN NETA</t>
  </si>
  <si>
    <t>Total Pasivo</t>
  </si>
  <si>
    <t>Total Activo</t>
  </si>
  <si>
    <t>Banco Itaú Paraguay S.A. Gs.</t>
  </si>
  <si>
    <t>Banco Itaú Paraguay S.A. USD</t>
  </si>
  <si>
    <t>Bancos Cuenta Propia Gs.</t>
  </si>
  <si>
    <t>Bancop S.A.</t>
  </si>
  <si>
    <t>Banco GNB Paraguay S.A.</t>
  </si>
  <si>
    <t>Banco BASA S.A.</t>
  </si>
  <si>
    <t>Banco Continental S.A.E.C.A.</t>
  </si>
  <si>
    <t>Banco Atlas S.A.</t>
  </si>
  <si>
    <t>Sub-Total</t>
  </si>
  <si>
    <t>Bancos Cuenta Propia USD</t>
  </si>
  <si>
    <t>Banco Familiar S.A.E.C.A.</t>
  </si>
  <si>
    <t>Interfisa Banco S.A.E.C.A.</t>
  </si>
  <si>
    <t>Banco Nacional de Fomento</t>
  </si>
  <si>
    <t>Bancos Cuenta Compensadora</t>
  </si>
  <si>
    <t>Otras Deudas</t>
  </si>
  <si>
    <t>Créditos al Personal</t>
  </si>
  <si>
    <t>Crédito Fiscal</t>
  </si>
  <si>
    <t>Servicios a Pagar Gs.</t>
  </si>
  <si>
    <t>Servicios a Pagar USD</t>
  </si>
  <si>
    <t>SUB-TOTAL OPERACIÓN EN REPORTO USD</t>
  </si>
  <si>
    <t>T.C. SET</t>
  </si>
  <si>
    <t>TOTAL OPERACIÓN EN REPORTO</t>
  </si>
  <si>
    <t>Operación en Reporto</t>
  </si>
  <si>
    <t>Gastos de Tarjeta</t>
  </si>
  <si>
    <t>Movilidad y Viático</t>
  </si>
  <si>
    <t>Alquileres Cobrados</t>
  </si>
  <si>
    <t>Gestión de Cobranza</t>
  </si>
  <si>
    <t>Préstamos Gs</t>
  </si>
  <si>
    <t>Línea de Sobregiro</t>
  </si>
  <si>
    <t>Banco Familiar</t>
  </si>
  <si>
    <t>Sub-total</t>
  </si>
  <si>
    <t>Préstamo USD</t>
  </si>
  <si>
    <t>TOTAL BANCOS</t>
  </si>
  <si>
    <t>Valuación Acción BVA</t>
  </si>
  <si>
    <t>5.H</t>
  </si>
  <si>
    <t>5.K</t>
  </si>
  <si>
    <t>5.P</t>
  </si>
  <si>
    <t>VPN</t>
  </si>
  <si>
    <t>ANEXO A</t>
  </si>
  <si>
    <t>TOTAL AL 31/12/2022</t>
  </si>
  <si>
    <t>Bancos Cuenta Propia</t>
  </si>
  <si>
    <t>Solar Ahorro y Finanzas S.A.E.C.A.</t>
  </si>
  <si>
    <t>Banco Morgan Stanley</t>
  </si>
  <si>
    <t>Mantenimiento Bursátil</t>
  </si>
  <si>
    <t>Intereses a Pagar</t>
  </si>
  <si>
    <t>(-) Intereses a Devengar</t>
  </si>
  <si>
    <t xml:space="preserve">Banco Regional </t>
  </si>
  <si>
    <t>Banco Itaú Paraguay</t>
  </si>
  <si>
    <t>Banco Regional</t>
  </si>
  <si>
    <t>PYCAT04F3062</t>
  </si>
  <si>
    <t>PYTNA02F1255</t>
  </si>
  <si>
    <t>Guaraní</t>
  </si>
  <si>
    <t>PYSUD01F2204</t>
  </si>
  <si>
    <t>PYBAM01F2487</t>
  </si>
  <si>
    <t>Ingresos Varios por Asesoría</t>
  </si>
  <si>
    <t>Aranceles y Fondo de Garantía</t>
  </si>
  <si>
    <t>Bono</t>
  </si>
  <si>
    <t>VISION BANCO S.A.E.C.A.</t>
  </si>
  <si>
    <t>CDA</t>
  </si>
  <si>
    <t>FRIGORIFICO CONCEPCION S.A.</t>
  </si>
  <si>
    <t>CADIEM AFPISA</t>
  </si>
  <si>
    <t>Acciones Ordinarias</t>
  </si>
  <si>
    <t>CAJA DE VALORES DEL PARAGUAY</t>
  </si>
  <si>
    <t>Muebles y Útiles</t>
  </si>
  <si>
    <t>Equipos de Oficina</t>
  </si>
  <si>
    <t>Equipos de Informática</t>
  </si>
  <si>
    <t>Instalaciones</t>
  </si>
  <si>
    <t>Mejoras en Predio Ajeno</t>
  </si>
  <si>
    <t>Maquinarias y Equipos</t>
  </si>
  <si>
    <t>Licencias</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</si>
  <si>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</si>
  <si>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t>5.G</t>
  </si>
  <si>
    <t>H) Préstamos Financieros (corto y largo plazo)</t>
  </si>
  <si>
    <t>J) Documentos y Cuentas por Pagar (corto y largo plazo)</t>
  </si>
  <si>
    <t>N) Patrimonio</t>
  </si>
  <si>
    <t>Valuación Acc BVA</t>
  </si>
  <si>
    <t>Valuación Acción
BVA</t>
  </si>
  <si>
    <t>5.M</t>
  </si>
  <si>
    <t>P) Otros Ingresos Operativos</t>
  </si>
  <si>
    <t>Q) Otros Gastos Operativos, de Comercialización y de Administración</t>
  </si>
  <si>
    <t>R) Otros Ingresos y Egresos</t>
  </si>
  <si>
    <t>5.Q</t>
  </si>
  <si>
    <t>5.R</t>
  </si>
  <si>
    <t>Gastos a Rendir</t>
  </si>
  <si>
    <t>Forward</t>
  </si>
  <si>
    <t>No se incurrió a ningún cambio de procedimiento en la aplicación y estimación contable en referencia a los ejercicios anteriores al presente.</t>
  </si>
  <si>
    <t>Sudameris Bank S.A.E.C.A..</t>
  </si>
  <si>
    <t>Visión Banco S.A.E.C.A..</t>
  </si>
  <si>
    <t>Solar Ahorro y Finanzas S.A.E.C.A..</t>
  </si>
  <si>
    <t>Banco GNB Paraguay S.A..</t>
  </si>
  <si>
    <t>Banco Atlas S.A..</t>
  </si>
  <si>
    <t>Banco Itaú Paraguay S.A..</t>
  </si>
  <si>
    <t>Banco BASA S.A..</t>
  </si>
  <si>
    <t>Banco Continental S.A.E.C.A..</t>
  </si>
  <si>
    <t>-</t>
  </si>
  <si>
    <t>Ancamar S.A.</t>
  </si>
  <si>
    <t>Ricardo Daniel Contreras</t>
  </si>
  <si>
    <r>
      <t xml:space="preserve">A) Compromisos Directos: </t>
    </r>
    <r>
      <rPr>
        <sz val="11"/>
        <color theme="1"/>
        <rFont val="Gantari"/>
      </rPr>
      <t>A la fecha del informe no existen compromisos directos relevantes que informar o detallar en la presente nota.</t>
    </r>
  </si>
  <si>
    <r>
      <t xml:space="preserve">B) Contingencias Legales: </t>
    </r>
    <r>
      <rPr>
        <sz val="11"/>
        <color theme="1"/>
        <rFont val="Gantari"/>
      </rPr>
      <t>La empresa no cuenta con juicios ni otras acciones que comprometa a la libre disponibilidad de sus bienes ni al libre desarrollo de sus actividades comerciales.</t>
    </r>
  </si>
  <si>
    <r>
      <t>Acreedores Varios:</t>
    </r>
    <r>
      <rPr>
        <sz val="11"/>
        <color theme="1"/>
        <rFont val="Gantari"/>
      </rPr>
      <t xml:space="preserve"> La composición es la siguiente</t>
    </r>
  </si>
  <si>
    <r>
      <t>K) Acreedores por Intermediación (Corto y Largo Plazo):</t>
    </r>
    <r>
      <rPr>
        <sz val="11"/>
        <color theme="1"/>
        <rFont val="Gantari"/>
      </rPr>
      <t xml:space="preserve"> La composición es la siguiente</t>
    </r>
  </si>
  <si>
    <r>
      <t>L) Administración de Cartera:</t>
    </r>
    <r>
      <rPr>
        <sz val="11"/>
        <color theme="1"/>
        <rFont val="Gantari"/>
      </rPr>
      <t xml:space="preserve"> La entidad no cuenta con obligaciones a la fecha</t>
    </r>
  </si>
  <si>
    <r>
      <t>M) Otros Pasivos Corrientes y No Corrientes:</t>
    </r>
    <r>
      <rPr>
        <sz val="11"/>
        <color theme="1"/>
        <rFont val="Gantari"/>
      </rPr>
      <t xml:space="preserve"> La composición es la siguiente</t>
    </r>
  </si>
  <si>
    <r>
      <t>O) Previsiones:</t>
    </r>
    <r>
      <rPr>
        <sz val="11"/>
        <color theme="1"/>
        <rFont val="Gantari"/>
      </rPr>
      <t xml:space="preserve"> La entidad no considera necesario realizar previsiones</t>
    </r>
  </si>
  <si>
    <r>
      <t xml:space="preserve">I) Operación en Reporto: </t>
    </r>
    <r>
      <rPr>
        <sz val="11"/>
        <color theme="1"/>
        <rFont val="Gantari"/>
      </rPr>
      <t>Las operaciones Reportadas activas a la fecha son las siguientes</t>
    </r>
  </si>
  <si>
    <r>
      <t xml:space="preserve">D) Disponibilidades: </t>
    </r>
    <r>
      <rPr>
        <sz val="11"/>
        <color theme="1"/>
        <rFont val="Gantari"/>
      </rPr>
      <t>La cuenta disponibilidades está compuesta por valores de Cuenta Propia y valores de Cuentas Compensadoras, que se detallan a continuación.</t>
    </r>
  </si>
  <si>
    <r>
      <t>Deudores por Intermediación:</t>
    </r>
    <r>
      <rPr>
        <sz val="11"/>
        <color theme="1"/>
        <rFont val="Gantari"/>
      </rPr>
      <t xml:space="preserve"> La composición es la siguiente</t>
    </r>
  </si>
  <si>
    <r>
      <t>Deudores Varios:</t>
    </r>
    <r>
      <rPr>
        <sz val="11"/>
        <color theme="1"/>
        <rFont val="Gantari"/>
      </rPr>
      <t xml:space="preserve"> La composición es la siguiente</t>
    </r>
  </si>
  <si>
    <r>
      <t>Derechos Sobre Títulos por Contrato de Underwriting:</t>
    </r>
    <r>
      <rPr>
        <sz val="11"/>
        <color theme="1"/>
        <rFont val="Gantari"/>
      </rPr>
      <t xml:space="preserve"> A la fecha del presente informe la empresa no cuenta con contratos por dicho concepto.</t>
    </r>
  </si>
  <si>
    <r>
      <t>F) Cargos Diferidos:</t>
    </r>
    <r>
      <rPr>
        <sz val="11"/>
        <color theme="1"/>
        <rFont val="Gantari"/>
      </rPr>
      <t xml:space="preserve"> A la fecha del presente informe la entidad no tiene datos que informar en esta nota</t>
    </r>
  </si>
  <si>
    <r>
      <t>G) Otros Activos Corrientes y No Corrientes:</t>
    </r>
    <r>
      <rPr>
        <sz val="11"/>
        <color theme="1"/>
        <rFont val="Gantari"/>
      </rPr>
      <t xml:space="preserve"> La composición es la siguiente</t>
    </r>
  </si>
  <si>
    <r>
      <t>Préstamos Financieros:</t>
    </r>
    <r>
      <rPr>
        <sz val="11"/>
        <color theme="1"/>
        <rFont val="Gantari"/>
      </rPr>
      <t xml:space="preserve"> Préstamos a Corto Plazo</t>
    </r>
  </si>
  <si>
    <r>
      <t xml:space="preserve">Egresos por Venta de Cartera Propia </t>
    </r>
    <r>
      <rPr>
        <b/>
        <sz val="11"/>
        <rFont val="Gantari"/>
      </rPr>
      <t>(*)</t>
    </r>
  </si>
  <si>
    <r>
      <t>Las 12 notas -</t>
    </r>
    <r>
      <rPr>
        <i/>
        <sz val="10"/>
        <color rgb="FFFF0000"/>
        <rFont val="Gantari"/>
      </rPr>
      <t xml:space="preserve"> </t>
    </r>
    <r>
      <rPr>
        <i/>
        <sz val="10"/>
        <color theme="1"/>
        <rFont val="Gantari"/>
      </rPr>
      <t>Anexo I - Anexo II - Anexo III - Anexo de Capital que acompañan forman parte integral de los estados financieros.</t>
    </r>
  </si>
  <si>
    <r>
      <t xml:space="preserve">6.1         </t>
    </r>
    <r>
      <rPr>
        <b/>
        <u/>
        <sz val="11"/>
        <color theme="1"/>
        <rFont val="Gantari"/>
      </rPr>
      <t>Vinculada Controlante</t>
    </r>
  </si>
  <si>
    <r>
      <t xml:space="preserve">6.2         </t>
    </r>
    <r>
      <rPr>
        <b/>
        <u/>
        <sz val="11"/>
        <color theme="1"/>
        <rFont val="Gantari"/>
      </rPr>
      <t>Personas Vinculadas</t>
    </r>
  </si>
  <si>
    <t>Información al 31/12/2023</t>
  </si>
  <si>
    <t>Gs. 37.443.000.000</t>
  </si>
  <si>
    <t>Presidente con el 21,59% de los Votos - 12,40% del Capital</t>
  </si>
  <si>
    <t>Vice-Presidente con el 21,59% de los Votos – 12,40% del Capital</t>
  </si>
  <si>
    <t>Director con el 21,59% de los Votos – 12,54 % del Capital</t>
  </si>
  <si>
    <t>Accionista con el 21,52% de los Votos – 12,36 % del Capital</t>
  </si>
  <si>
    <t>Correspondiente al 31/12/2023, presentado en forma comparativa con el ejercicio cerrado al 31/12/2022</t>
  </si>
  <si>
    <t>Notas a los Estados Contables al 31 de diciembre de 2023</t>
  </si>
  <si>
    <t>SUB-TOTAL OPERACIÓN EN REPORTO Gs</t>
  </si>
  <si>
    <r>
      <t xml:space="preserve">Los montos expuestos de las cuentas de orden como parte de la información de los estados contables corresponden a:
</t>
    </r>
    <r>
      <rPr>
        <b/>
        <sz val="11"/>
        <rFont val="Gantari"/>
      </rPr>
      <t>-</t>
    </r>
    <r>
      <rPr>
        <sz val="11"/>
        <rFont val="Gantari"/>
      </rPr>
      <t xml:space="preserve">Títulos de Capital y Cupones de Intereses de Certificados de Depósitos de Ahorro, Acciones y Pagarés. Estos valores se encuentran resguardados en la caja fuerte de una entidad bancaria.
</t>
    </r>
  </si>
  <si>
    <t>Cartera de Inversiones al 31/12/2023 comparativo al 31/12/2022</t>
  </si>
  <si>
    <t>TOTAL AL 31/12/2023</t>
  </si>
  <si>
    <t>Cuadro de Bienes de Uso al 31 de Diciembre del 2023</t>
  </si>
  <si>
    <t>Cuadro de Intangibles por al 31 de Diciembre del 2023</t>
  </si>
  <si>
    <t>Composición Accionaria al 31/12/2023</t>
  </si>
  <si>
    <t>Intereses a Cobrar</t>
  </si>
  <si>
    <t>Fideicomiso Garantía</t>
  </si>
  <si>
    <t>Finexpar S.A.E.C.A.</t>
  </si>
  <si>
    <t>PYTNA01F0902</t>
  </si>
  <si>
    <t>LCR S.A.E.C.A.</t>
  </si>
  <si>
    <t>AUTOMAQ S.A.E.C.A.</t>
  </si>
  <si>
    <t>S.A.C.I. H.Petersen</t>
  </si>
  <si>
    <t>BIOTEC DEL PARAGUAY SA</t>
  </si>
  <si>
    <t>ALPACA S.A.</t>
  </si>
  <si>
    <t>ITTI SAECA</t>
  </si>
  <si>
    <t>INDEX SACI</t>
  </si>
  <si>
    <t>EMSA Inmobiliaria S.A.</t>
  </si>
  <si>
    <t>KUROSU S.A.</t>
  </si>
  <si>
    <t>FINANCIERA PARAGUAYO JAPONESA S.A.E.C.A.</t>
  </si>
  <si>
    <t>República del Paraguay</t>
  </si>
  <si>
    <t>Tu Financiera S.A.</t>
  </si>
  <si>
    <t>Sudameris Bank</t>
  </si>
  <si>
    <t>Terrenos</t>
  </si>
  <si>
    <t>Gestiones y Cobranzas SA</t>
  </si>
  <si>
    <t>Tìtulo</t>
  </si>
  <si>
    <t>Pagarè</t>
  </si>
  <si>
    <t>Banco Regional S.A.E.C.A.</t>
  </si>
  <si>
    <t>BANCO  BASA S.A.</t>
  </si>
  <si>
    <t>BOLSA DE VALORES Y PRODUCTOS DE ASUNCIÓN</t>
  </si>
  <si>
    <t>Vinanzas S.A.</t>
  </si>
  <si>
    <t>El detalle siguiente es la composición de la cartera al cierre del ejercio 2023, la cartera se expone como corriente ya que constituye títulos disponible para la venta. Al cierre de ejercicio 2023 la cartera esta concentrada en grupos ecónomicos de la siguente manera; Grupo Cartes 28,12%, Grupo Vazquez 0,05% con relación al patrimonio de Cadiem CB.</t>
  </si>
  <si>
    <r>
      <t xml:space="preserve">C) Garantías Constituidas: </t>
    </r>
    <r>
      <rPr>
        <sz val="11"/>
        <rFont val="Gantari"/>
      </rPr>
      <t>Cadiem Casa de Bolsa dando cumplimiento de la obligación establecida en la Ley 5810/17 en su artículo 111, constituyo a favor de la BVA en fecha 05/07/2023 la garantía sobre Bonos, con las siguientes características:
•	Emisor:			Grupo Vazquez
•	Título:			Bono
•	ISIN:			PYGVA01F1673
•	Cantidad:		100
•	Valor Nominal Total:	USD 100.000-
•	Vencimiento:		29/06/2026
•	Tasa Nominal:		6,5%</t>
    </r>
  </si>
  <si>
    <t>Los estados contables fueron aprobados por Acta de Directorio N° 224 de fecha 21/02/2024 sin ninguna observación que mencionar.</t>
  </si>
  <si>
    <t>Entre la fecha de cierre y la fecha de emisión de estos estados financieros, no han ocurrido hechos significativos de carácter financiero o de otra índole que afecten la situación patrimonial y financiera o los resultados de la Sociedad.</t>
  </si>
  <si>
    <t>Terrenos e Inmuebles</t>
  </si>
  <si>
    <t>Grupo Vazquez</t>
  </si>
  <si>
    <t>Grupo Cartes</t>
  </si>
  <si>
    <t>Títulos de Renta Fija en Garantía</t>
  </si>
  <si>
    <t>GRUPO</t>
  </si>
  <si>
    <r>
      <rPr>
        <b/>
        <sz val="16"/>
        <color theme="1"/>
        <rFont val="Gantari"/>
      </rPr>
      <t xml:space="preserve">ESTADOS FINANCIEROS
CADIEM CASA DE BOLSA S.A.
</t>
    </r>
    <r>
      <rPr>
        <u/>
        <sz val="14"/>
        <color theme="1"/>
        <rFont val="Gantari"/>
      </rPr>
      <t>s/ Res. N° 35/2023</t>
    </r>
    <r>
      <rPr>
        <sz val="11"/>
        <color theme="1"/>
        <rFont val="Gantari"/>
      </rPr>
      <t xml:space="preserve">
</t>
    </r>
    <r>
      <rPr>
        <u/>
        <sz val="11"/>
        <color theme="1"/>
        <rFont val="Gantari"/>
      </rPr>
      <t>Título 3 Anexo F</t>
    </r>
  </si>
  <si>
    <r>
      <t xml:space="preserve">CADIEM Casa de Bolsa S.A. tiene por objeto efectuar todas las actividades, operaciones y servicios que sean compatibles con la actividad de intermediación en el mercado de valores y cualquier otra actividad permitida que previamente, de manera general, lo autorice la Super Intendencia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t>
    </r>
    <r>
      <rPr>
        <sz val="11"/>
        <rFont val="Gantari"/>
      </rPr>
      <t>En el Registro Público de Comercio Número 147, Serie E, folio 1652 y sgtes de fecha 16/02/2015</t>
    </r>
    <r>
      <rPr>
        <sz val="11"/>
        <color theme="1"/>
        <rFont val="Gantari"/>
      </rPr>
      <t>. Cuarta modificación: En el Registro Público de Comercio Número 1, Serie Comercial, folio 1/15 de fecha 17/08/2017, reingreso 19/09/2017.
Habilitada por la Comisión Nacional de Valores, ahora Super Intedencia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r>
  </si>
  <si>
    <t>Los estados financieros se han preparado de acuerdo con normas contables emitidos por el Consejo de Contadores Públicos del Paraguay y criterios de valuación dictados por la Super Intendecia de Valores.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</si>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</sst>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64" formatCode="_-* #,##0_-;\-* #,##0_-;_-* &quot;-&quot;_-;_-@_-"/>
    <numFmt numFmtId="165" formatCode="_-* #,##0\ _€_-;\-* #,##0\ _€_-;_-* &quot;-&quot;\ _€_-;_-@_-"/>
    <numFmt numFmtId="166" formatCode="_(* #,##0_);_(* \(#,##0\);_(* &quot;-&quot;_);_(@_)"/>
    <numFmt numFmtId="167" formatCode="#,##0_);\(#,##0\);\ &quot;-&quot;_)"/>
    <numFmt numFmtId="168" formatCode="_(* #,##0.00_);_(* \(#,##0.00\);_(* &quot;-&quot;_);_(@_)"/>
    <numFmt numFmtId="169" formatCode="_ * #,##0.00_ ;_ * \-#,##0.00_ ;_ * &quot;-&quot;_ ;_ @_ "/>
    <numFmt numFmtId="170" formatCode="0.0%"/>
  </numFmts>
  <fonts count="36"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sz val="11"/>
      <color theme="1"/>
      <name val="Gantari"/>
    </font>
    <font>
      <b/>
      <sz val="16"/>
      <color theme="1"/>
      <name val="Gantari"/>
    </font>
    <font>
      <u/>
      <sz val="14"/>
      <color theme="1"/>
      <name val="Gantari"/>
    </font>
    <font>
      <u/>
      <sz val="11"/>
      <color theme="10"/>
      <name val="Gantari"/>
    </font>
    <font>
      <b/>
      <u/>
      <sz val="11"/>
      <color theme="1"/>
      <name val="Gantari"/>
    </font>
    <font>
      <b/>
      <sz val="11"/>
      <color theme="1"/>
      <name val="Gantari"/>
    </font>
    <font>
      <b/>
      <sz val="10"/>
      <color theme="1"/>
      <name val="Gantari"/>
    </font>
    <font>
      <sz val="11"/>
      <name val="Gantari"/>
    </font>
    <font>
      <b/>
      <sz val="11"/>
      <color rgb="FF000000"/>
      <name val="Gantari"/>
    </font>
    <font>
      <b/>
      <sz val="11"/>
      <name val="Gantari"/>
    </font>
    <font>
      <sz val="10"/>
      <color theme="1"/>
      <name val="Gantari"/>
    </font>
    <font>
      <sz val="8"/>
      <color theme="1"/>
      <name val="Gantari"/>
    </font>
    <font>
      <b/>
      <u/>
      <sz val="10"/>
      <color theme="1"/>
      <name val="Gantari"/>
    </font>
    <font>
      <b/>
      <sz val="8"/>
      <color theme="1"/>
      <name val="Gantari"/>
    </font>
    <font>
      <b/>
      <sz val="11"/>
      <color rgb="FFFFFFFF"/>
      <name val="Gantari"/>
    </font>
    <font>
      <sz val="11"/>
      <color rgb="FFFFFFFF"/>
      <name val="Gantari"/>
    </font>
    <font>
      <sz val="11"/>
      <color rgb="FFFF0000"/>
      <name val="Gantari"/>
    </font>
    <font>
      <sz val="11"/>
      <color theme="0"/>
      <name val="Gantari"/>
    </font>
    <font>
      <b/>
      <sz val="9"/>
      <color theme="1"/>
      <name val="Gantari"/>
    </font>
    <font>
      <u/>
      <sz val="11"/>
      <color theme="1"/>
      <name val="Gantari"/>
    </font>
    <font>
      <u val="singleAccounting"/>
      <sz val="11"/>
      <color theme="1"/>
      <name val="Gantari"/>
    </font>
    <font>
      <i/>
      <sz val="10"/>
      <color theme="1"/>
      <name val="Gantari"/>
    </font>
    <font>
      <b/>
      <i/>
      <sz val="11"/>
      <name val="Gantari"/>
    </font>
    <font>
      <b/>
      <sz val="11"/>
      <color indexed="8"/>
      <name val="Gantari"/>
    </font>
    <font>
      <b/>
      <sz val="10"/>
      <color indexed="8"/>
      <name val="Gantari"/>
    </font>
    <font>
      <b/>
      <u/>
      <sz val="11"/>
      <color indexed="8"/>
      <name val="Gantari"/>
    </font>
    <font>
      <b/>
      <u/>
      <sz val="11"/>
      <name val="Gantari"/>
    </font>
    <font>
      <sz val="11"/>
      <color indexed="8"/>
      <name val="Gantari"/>
    </font>
    <font>
      <u/>
      <sz val="11"/>
      <name val="Gantari"/>
    </font>
    <font>
      <i/>
      <sz val="10"/>
      <color rgb="FFFF0000"/>
      <name val="Gantari"/>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39">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s>
  <cellStyleXfs count="11">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xf numFmtId="164" fontId="1" fillId="0" borderId="0" applyFont="0" applyFill="0" applyBorder="0" applyAlignment="0" applyProtection="0"/>
  </cellStyleXfs>
  <cellXfs count="527">
    <xf numFmtId="0" fontId="0" fillId="0" borderId="0" xfId="0"/>
    <xf numFmtId="41" fontId="5" fillId="0" borderId="19" xfId="1" applyFont="1" applyBorder="1" applyAlignment="1">
      <alignment horizontal="right" vertical="center"/>
    </xf>
    <xf numFmtId="0" fontId="6" fillId="0" borderId="0" xfId="0" applyFont="1"/>
    <xf numFmtId="0" fontId="9" fillId="0" borderId="0" xfId="3" applyFont="1"/>
    <xf numFmtId="41" fontId="6" fillId="0" borderId="0" xfId="1" applyFont="1" applyAlignment="1">
      <alignment horizontal="center"/>
    </xf>
    <xf numFmtId="0" fontId="11" fillId="0" borderId="0" xfId="0" applyFont="1" applyAlignment="1">
      <alignment horizontal="center"/>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6" fillId="0" borderId="28" xfId="0" applyFont="1" applyBorder="1"/>
    <xf numFmtId="0" fontId="6" fillId="0" borderId="29" xfId="0" applyFont="1" applyBorder="1"/>
    <xf numFmtId="41" fontId="6" fillId="0" borderId="29" xfId="1" applyFont="1" applyFill="1" applyBorder="1"/>
    <xf numFmtId="41" fontId="6" fillId="0" borderId="29" xfId="0" applyNumberFormat="1" applyFont="1" applyBorder="1"/>
    <xf numFmtId="0" fontId="6" fillId="0" borderId="29" xfId="0" applyFont="1" applyBorder="1" applyAlignment="1">
      <alignment horizontal="center"/>
    </xf>
    <xf numFmtId="41" fontId="6" fillId="0" borderId="29" xfId="1" applyFont="1" applyBorder="1" applyAlignment="1">
      <alignment horizontal="center"/>
    </xf>
    <xf numFmtId="41" fontId="6" fillId="0" borderId="29" xfId="1" applyFont="1" applyBorder="1"/>
    <xf numFmtId="10" fontId="6" fillId="0" borderId="29" xfId="2" applyNumberFormat="1" applyFont="1" applyBorder="1"/>
    <xf numFmtId="10" fontId="6" fillId="0" borderId="30" xfId="2" applyNumberFormat="1" applyFont="1" applyBorder="1"/>
    <xf numFmtId="0" fontId="6" fillId="0" borderId="13" xfId="0" applyFont="1" applyBorder="1"/>
    <xf numFmtId="0" fontId="6" fillId="0" borderId="15" xfId="0" applyFont="1" applyBorder="1"/>
    <xf numFmtId="41" fontId="6" fillId="0" borderId="15" xfId="1" applyFont="1" applyFill="1" applyBorder="1"/>
    <xf numFmtId="41" fontId="6" fillId="0" borderId="15" xfId="0" applyNumberFormat="1" applyFont="1" applyBorder="1"/>
    <xf numFmtId="0" fontId="6" fillId="0" borderId="15" xfId="0" applyFont="1" applyBorder="1" applyAlignment="1">
      <alignment horizontal="center"/>
    </xf>
    <xf numFmtId="41" fontId="6" fillId="0" borderId="15" xfId="1" applyFont="1" applyBorder="1" applyAlignment="1">
      <alignment horizontal="center"/>
    </xf>
    <xf numFmtId="41" fontId="6" fillId="0" borderId="15" xfId="1" applyFont="1" applyBorder="1"/>
    <xf numFmtId="10" fontId="6" fillId="0" borderId="15" xfId="2" applyNumberFormat="1" applyFont="1" applyBorder="1"/>
    <xf numFmtId="10" fontId="6" fillId="0" borderId="38" xfId="2" applyNumberFormat="1" applyFont="1" applyBorder="1"/>
    <xf numFmtId="0" fontId="6" fillId="0" borderId="31" xfId="0" applyFont="1" applyBorder="1"/>
    <xf numFmtId="0" fontId="6" fillId="0" borderId="4" xfId="0" applyFont="1" applyBorder="1"/>
    <xf numFmtId="41" fontId="6" fillId="0" borderId="4" xfId="1" applyFont="1" applyFill="1" applyBorder="1"/>
    <xf numFmtId="41" fontId="6" fillId="0" borderId="4" xfId="0" applyNumberFormat="1" applyFont="1" applyBorder="1"/>
    <xf numFmtId="0" fontId="6" fillId="0" borderId="4" xfId="0" applyFont="1" applyBorder="1" applyAlignment="1">
      <alignment horizontal="center"/>
    </xf>
    <xf numFmtId="41" fontId="6" fillId="0" borderId="4" xfId="1" applyFont="1" applyFill="1" applyBorder="1" applyAlignment="1">
      <alignment horizontal="center"/>
    </xf>
    <xf numFmtId="10" fontId="6" fillId="0" borderId="4" xfId="2" applyNumberFormat="1" applyFont="1" applyFill="1" applyBorder="1"/>
    <xf numFmtId="170" fontId="6" fillId="0" borderId="16" xfId="2" applyNumberFormat="1" applyFont="1" applyFill="1" applyBorder="1"/>
    <xf numFmtId="10" fontId="6" fillId="0" borderId="16" xfId="2" applyNumberFormat="1" applyFont="1" applyFill="1" applyBorder="1"/>
    <xf numFmtId="0" fontId="6" fillId="0" borderId="4" xfId="1" applyNumberFormat="1" applyFont="1" applyFill="1" applyBorder="1" applyAlignment="1">
      <alignment horizontal="center"/>
    </xf>
    <xf numFmtId="41" fontId="13" fillId="0" borderId="4" xfId="1" applyFont="1" applyFill="1" applyBorder="1"/>
    <xf numFmtId="0" fontId="13" fillId="0" borderId="4" xfId="0" applyFont="1" applyBorder="1"/>
    <xf numFmtId="0" fontId="13" fillId="0" borderId="31" xfId="0" applyFont="1" applyBorder="1"/>
    <xf numFmtId="41" fontId="13" fillId="0" borderId="4" xfId="0" applyNumberFormat="1" applyFont="1" applyBorder="1"/>
    <xf numFmtId="0" fontId="13" fillId="0" borderId="4" xfId="0" applyFont="1" applyBorder="1" applyAlignment="1">
      <alignment horizontal="center"/>
    </xf>
    <xf numFmtId="0" fontId="13" fillId="0" borderId="4" xfId="1" applyNumberFormat="1" applyFont="1" applyFill="1" applyBorder="1" applyAlignment="1">
      <alignment horizontal="center"/>
    </xf>
    <xf numFmtId="41" fontId="13" fillId="0" borderId="4" xfId="1" applyFont="1" applyFill="1" applyBorder="1" applyAlignment="1">
      <alignment horizontal="center"/>
    </xf>
    <xf numFmtId="0" fontId="6" fillId="0" borderId="32" xfId="0" applyFont="1" applyBorder="1"/>
    <xf numFmtId="0" fontId="6" fillId="0" borderId="33" xfId="0" applyFont="1" applyBorder="1"/>
    <xf numFmtId="41" fontId="13" fillId="0" borderId="33" xfId="1" applyFont="1" applyFill="1" applyBorder="1"/>
    <xf numFmtId="41" fontId="6" fillId="0" borderId="33" xfId="0" applyNumberFormat="1" applyFont="1" applyBorder="1"/>
    <xf numFmtId="0" fontId="6" fillId="0" borderId="33" xfId="0" applyFont="1" applyBorder="1" applyAlignment="1">
      <alignment horizontal="center"/>
    </xf>
    <xf numFmtId="0" fontId="6" fillId="0" borderId="33" xfId="1" applyNumberFormat="1" applyFont="1" applyBorder="1" applyAlignment="1">
      <alignment horizontal="center"/>
    </xf>
    <xf numFmtId="41" fontId="6" fillId="0" borderId="33" xfId="1" applyFont="1" applyBorder="1" applyAlignment="1">
      <alignment horizontal="center"/>
    </xf>
    <xf numFmtId="41" fontId="6" fillId="0" borderId="33" xfId="1" applyFont="1" applyBorder="1"/>
    <xf numFmtId="10" fontId="6" fillId="0" borderId="33" xfId="2" applyNumberFormat="1" applyFont="1" applyBorder="1"/>
    <xf numFmtId="170" fontId="6" fillId="0" borderId="34" xfId="2" applyNumberFormat="1" applyFont="1" applyBorder="1"/>
    <xf numFmtId="41" fontId="11" fillId="0" borderId="25" xfId="1" applyFont="1" applyBorder="1" applyAlignment="1">
      <alignment vertical="center"/>
    </xf>
    <xf numFmtId="9" fontId="11" fillId="0" borderId="25" xfId="2" applyFont="1" applyBorder="1" applyAlignment="1">
      <alignment vertical="center"/>
    </xf>
    <xf numFmtId="0" fontId="15" fillId="4" borderId="17" xfId="6" applyFont="1" applyFill="1" applyBorder="1" applyAlignment="1">
      <alignment horizontal="center" vertical="center" wrapText="1"/>
    </xf>
    <xf numFmtId="0" fontId="15" fillId="4" borderId="4" xfId="6" applyFont="1" applyFill="1" applyBorder="1" applyAlignment="1">
      <alignment horizontal="center" vertical="center" wrapText="1"/>
    </xf>
    <xf numFmtId="0" fontId="15" fillId="0" borderId="4" xfId="6" applyFont="1" applyBorder="1" applyAlignment="1">
      <alignment horizontal="center" vertical="center" wrapText="1"/>
    </xf>
    <xf numFmtId="0" fontId="15" fillId="4" borderId="0" xfId="6" applyFont="1" applyFill="1" applyAlignment="1">
      <alignment horizontal="center" vertical="center" wrapText="1"/>
    </xf>
    <xf numFmtId="0" fontId="15" fillId="0" borderId="17" xfId="5" applyFont="1" applyBorder="1" applyAlignment="1">
      <alignment vertical="center"/>
    </xf>
    <xf numFmtId="167" fontId="13" fillId="0" borderId="17" xfId="5" applyNumberFormat="1" applyFont="1" applyBorder="1" applyAlignment="1">
      <alignment horizontal="right" vertical="center"/>
    </xf>
    <xf numFmtId="0" fontId="13" fillId="0" borderId="17" xfId="5" applyFont="1" applyBorder="1" applyAlignment="1">
      <alignment vertical="center"/>
    </xf>
    <xf numFmtId="0" fontId="13" fillId="0" borderId="15" xfId="5" applyFont="1" applyBorder="1" applyAlignment="1">
      <alignment vertical="center"/>
    </xf>
    <xf numFmtId="167" fontId="13" fillId="0" borderId="19" xfId="5" applyNumberFormat="1" applyFont="1" applyBorder="1" applyAlignment="1">
      <alignment horizontal="right" vertical="center"/>
    </xf>
    <xf numFmtId="41" fontId="13" fillId="0" borderId="15" xfId="1" applyFont="1" applyBorder="1" applyAlignment="1">
      <alignment horizontal="right" vertical="center"/>
    </xf>
    <xf numFmtId="167" fontId="13" fillId="0" borderId="15" xfId="5" applyNumberFormat="1" applyFont="1" applyBorder="1" applyAlignment="1">
      <alignment horizontal="right" vertical="center"/>
    </xf>
    <xf numFmtId="14" fontId="15" fillId="0" borderId="4" xfId="5" applyNumberFormat="1" applyFont="1" applyBorder="1" applyAlignment="1">
      <alignment horizontal="center" vertical="center"/>
    </xf>
    <xf numFmtId="167" fontId="15" fillId="0" borderId="4" xfId="5" applyNumberFormat="1" applyFont="1" applyBorder="1" applyAlignment="1">
      <alignment horizontal="right" vertical="center"/>
    </xf>
    <xf numFmtId="167" fontId="6" fillId="0" borderId="0" xfId="0" applyNumberFormat="1" applyFont="1"/>
    <xf numFmtId="0" fontId="13" fillId="0" borderId="19" xfId="5" applyFont="1" applyBorder="1" applyAlignment="1">
      <alignment vertical="center"/>
    </xf>
    <xf numFmtId="41" fontId="13" fillId="0" borderId="19" xfId="1" applyFont="1" applyBorder="1" applyAlignment="1">
      <alignment horizontal="right" vertical="center"/>
    </xf>
    <xf numFmtId="41" fontId="6" fillId="0" borderId="0" xfId="0" applyNumberFormat="1" applyFont="1"/>
    <xf numFmtId="0" fontId="16" fillId="0" borderId="0" xfId="0" applyFont="1"/>
    <xf numFmtId="0" fontId="17" fillId="0" borderId="0" xfId="0" applyFont="1"/>
    <xf numFmtId="0" fontId="19" fillId="0" borderId="0" xfId="0" applyFont="1"/>
    <xf numFmtId="0" fontId="11" fillId="0" borderId="0" xfId="0" applyFont="1"/>
    <xf numFmtId="0" fontId="11" fillId="0" borderId="4" xfId="0" applyFont="1" applyBorder="1" applyAlignment="1">
      <alignment horizontal="center" vertical="center" wrapText="1"/>
    </xf>
    <xf numFmtId="17" fontId="14" fillId="0" borderId="4" xfId="0" applyNumberFormat="1" applyFont="1" applyBorder="1" applyAlignment="1">
      <alignment horizontal="center" vertical="center" wrapText="1"/>
    </xf>
    <xf numFmtId="0" fontId="11" fillId="0" borderId="0" xfId="0" applyFont="1" applyAlignment="1">
      <alignment horizontal="center" vertical="center" wrapText="1"/>
    </xf>
    <xf numFmtId="0" fontId="11" fillId="0" borderId="4" xfId="0" applyFont="1" applyBorder="1"/>
    <xf numFmtId="3" fontId="11" fillId="0" borderId="4" xfId="0" applyNumberFormat="1" applyFont="1" applyBorder="1" applyAlignment="1">
      <alignment horizontal="right"/>
    </xf>
    <xf numFmtId="0" fontId="20" fillId="0" borderId="4" xfId="0" applyFont="1" applyBorder="1" applyAlignment="1">
      <alignment horizontal="right"/>
    </xf>
    <xf numFmtId="0" fontId="6" fillId="0" borderId="19" xfId="0" applyFont="1" applyBorder="1"/>
    <xf numFmtId="41" fontId="6" fillId="0" borderId="19" xfId="1" applyFont="1" applyFill="1" applyBorder="1"/>
    <xf numFmtId="41" fontId="6" fillId="0" borderId="0" xfId="1" applyFont="1" applyFill="1" applyBorder="1"/>
    <xf numFmtId="41" fontId="6" fillId="0" borderId="17" xfId="1" applyFont="1" applyFill="1" applyBorder="1"/>
    <xf numFmtId="17" fontId="6" fillId="0" borderId="0" xfId="0" applyNumberFormat="1" applyFont="1"/>
    <xf numFmtId="41" fontId="11" fillId="0" borderId="4" xfId="1" applyFont="1" applyFill="1" applyBorder="1"/>
    <xf numFmtId="41" fontId="11" fillId="0" borderId="16" xfId="1" applyFont="1" applyFill="1" applyBorder="1"/>
    <xf numFmtId="0" fontId="6" fillId="0" borderId="12" xfId="0" applyFont="1" applyBorder="1"/>
    <xf numFmtId="4" fontId="6" fillId="0" borderId="19" xfId="0" applyNumberFormat="1" applyFont="1" applyBorder="1" applyAlignment="1">
      <alignment horizontal="right"/>
    </xf>
    <xf numFmtId="168" fontId="6" fillId="0" borderId="19" xfId="1" applyNumberFormat="1" applyFont="1" applyFill="1" applyBorder="1"/>
    <xf numFmtId="41" fontId="6" fillId="0" borderId="0" xfId="1" applyFont="1"/>
    <xf numFmtId="10" fontId="6" fillId="0" borderId="0" xfId="2" applyNumberFormat="1" applyFont="1"/>
    <xf numFmtId="4" fontId="11" fillId="0" borderId="4" xfId="0" applyNumberFormat="1" applyFont="1" applyBorder="1" applyAlignment="1">
      <alignment horizontal="right"/>
    </xf>
    <xf numFmtId="168" fontId="11" fillId="0" borderId="4" xfId="1" applyNumberFormat="1" applyFont="1" applyFill="1" applyBorder="1"/>
    <xf numFmtId="41" fontId="11" fillId="0" borderId="4" xfId="0" applyNumberFormat="1" applyFont="1" applyBorder="1"/>
    <xf numFmtId="3" fontId="6" fillId="0" borderId="4" xfId="0" applyNumberFormat="1" applyFont="1" applyBorder="1" applyAlignment="1">
      <alignment horizontal="right"/>
    </xf>
    <xf numFmtId="9" fontId="21" fillId="0" borderId="4" xfId="0" applyNumberFormat="1" applyFont="1" applyBorder="1" applyAlignment="1">
      <alignment horizontal="right"/>
    </xf>
    <xf numFmtId="0" fontId="6" fillId="0" borderId="17" xfId="0" applyFont="1" applyBorder="1"/>
    <xf numFmtId="3" fontId="13" fillId="0" borderId="17" xfId="0" applyNumberFormat="1" applyFont="1" applyBorder="1" applyAlignment="1">
      <alignment horizontal="right" vertical="center"/>
    </xf>
    <xf numFmtId="41" fontId="13" fillId="0" borderId="19" xfId="1" applyFont="1" applyFill="1" applyBorder="1"/>
    <xf numFmtId="41" fontId="13" fillId="0" borderId="17" xfId="1" applyFont="1" applyFill="1" applyBorder="1" applyAlignment="1">
      <alignment horizontal="center" vertical="center"/>
    </xf>
    <xf numFmtId="3" fontId="13" fillId="0" borderId="19" xfId="0" applyNumberFormat="1" applyFont="1" applyBorder="1" applyAlignment="1">
      <alignment horizontal="right" vertical="center"/>
    </xf>
    <xf numFmtId="41" fontId="13" fillId="0" borderId="15" xfId="1" applyFont="1" applyFill="1" applyBorder="1" applyAlignment="1">
      <alignment horizontal="center" vertical="center"/>
    </xf>
    <xf numFmtId="3" fontId="13" fillId="0" borderId="15" xfId="0" applyNumberFormat="1" applyFont="1" applyBorder="1" applyAlignment="1">
      <alignment horizontal="center" vertical="center"/>
    </xf>
    <xf numFmtId="41" fontId="13" fillId="0" borderId="15" xfId="7" applyFont="1" applyFill="1" applyBorder="1" applyAlignment="1">
      <alignment horizontal="center" vertical="center"/>
    </xf>
    <xf numFmtId="3" fontId="11" fillId="0" borderId="4" xfId="0" applyNumberFormat="1" applyFont="1" applyBorder="1"/>
    <xf numFmtId="0" fontId="14" fillId="0" borderId="4" xfId="0" applyFont="1" applyBorder="1" applyAlignment="1">
      <alignment horizontal="center"/>
    </xf>
    <xf numFmtId="41" fontId="15" fillId="0" borderId="4" xfId="1" applyFont="1" applyFill="1" applyBorder="1"/>
    <xf numFmtId="3" fontId="6" fillId="0" borderId="0" xfId="0" applyNumberFormat="1" applyFont="1" applyAlignment="1">
      <alignment horizontal="right"/>
    </xf>
    <xf numFmtId="0" fontId="21" fillId="0" borderId="0" xfId="0" applyFont="1" applyAlignment="1">
      <alignment horizontal="right"/>
    </xf>
    <xf numFmtId="166" fontId="23" fillId="0" borderId="0" xfId="0" applyNumberFormat="1" applyFont="1" applyAlignment="1">
      <alignment horizontal="left"/>
    </xf>
    <xf numFmtId="166" fontId="22" fillId="0" borderId="0" xfId="0" applyNumberFormat="1" applyFont="1" applyAlignment="1">
      <alignment horizontal="left"/>
    </xf>
    <xf numFmtId="3" fontId="6" fillId="0" borderId="0" xfId="0" applyNumberFormat="1" applyFont="1"/>
    <xf numFmtId="166" fontId="6" fillId="0" borderId="0" xfId="0" applyNumberFormat="1" applyFont="1"/>
    <xf numFmtId="0" fontId="11" fillId="0" borderId="13" xfId="0" applyFont="1" applyBorder="1"/>
    <xf numFmtId="3" fontId="11" fillId="0" borderId="15" xfId="0" applyNumberFormat="1" applyFont="1" applyBorder="1" applyAlignment="1">
      <alignment horizontal="right"/>
    </xf>
    <xf numFmtId="0" fontId="11" fillId="0" borderId="15" xfId="0" applyFont="1" applyBorder="1"/>
    <xf numFmtId="0" fontId="6" fillId="0" borderId="0" xfId="0" applyFont="1" applyAlignment="1">
      <alignment wrapText="1"/>
    </xf>
    <xf numFmtId="41" fontId="6" fillId="0" borderId="11" xfId="1" applyFont="1" applyFill="1" applyBorder="1"/>
    <xf numFmtId="168" fontId="6" fillId="0" borderId="4" xfId="0" applyNumberFormat="1" applyFont="1" applyBorder="1" applyAlignment="1">
      <alignment horizontal="right"/>
    </xf>
    <xf numFmtId="3" fontId="15" fillId="0" borderId="4" xfId="0" applyNumberFormat="1" applyFont="1" applyBorder="1" applyAlignment="1">
      <alignment horizontal="right"/>
    </xf>
    <xf numFmtId="3" fontId="6" fillId="0" borderId="17" xfId="0" applyNumberFormat="1" applyFont="1" applyBorder="1" applyAlignment="1">
      <alignment horizontal="right"/>
    </xf>
    <xf numFmtId="3" fontId="6" fillId="0" borderId="19" xfId="0" applyNumberFormat="1" applyFont="1" applyBorder="1" applyAlignment="1">
      <alignment horizontal="right"/>
    </xf>
    <xf numFmtId="3" fontId="15" fillId="0" borderId="4" xfId="0" applyNumberFormat="1" applyFont="1" applyBorder="1"/>
    <xf numFmtId="0" fontId="15" fillId="0" borderId="4" xfId="0" applyFont="1" applyBorder="1"/>
    <xf numFmtId="41" fontId="15" fillId="0" borderId="4" xfId="1" applyFont="1" applyFill="1" applyBorder="1" applyAlignment="1">
      <alignment horizontal="center"/>
    </xf>
    <xf numFmtId="0" fontId="15" fillId="0" borderId="4" xfId="0" applyFont="1" applyBorder="1" applyAlignment="1">
      <alignment horizontal="center"/>
    </xf>
    <xf numFmtId="41" fontId="13" fillId="0" borderId="4" xfId="1" applyFont="1" applyFill="1" applyBorder="1" applyAlignment="1">
      <alignment horizontal="center" vertical="center"/>
    </xf>
    <xf numFmtId="0" fontId="12" fillId="0" borderId="0" xfId="0" applyFont="1"/>
    <xf numFmtId="0" fontId="11" fillId="0" borderId="0" xfId="0" applyFont="1" applyAlignment="1">
      <alignment horizontal="center" vertical="center"/>
    </xf>
    <xf numFmtId="0" fontId="11" fillId="0" borderId="0" xfId="0" applyFont="1" applyAlignment="1">
      <alignment horizontal="left" vertical="center" wrapText="1"/>
    </xf>
    <xf numFmtId="0" fontId="11" fillId="0" borderId="0" xfId="0" applyFont="1" applyAlignment="1">
      <alignment horizontal="left"/>
    </xf>
    <xf numFmtId="0" fontId="6" fillId="0" borderId="0" xfId="0" applyFont="1" applyAlignment="1">
      <alignment horizontal="left" wrapText="1"/>
    </xf>
    <xf numFmtId="0" fontId="11"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left"/>
    </xf>
    <xf numFmtId="0" fontId="13" fillId="0" borderId="0" xfId="0" applyFont="1" applyAlignment="1">
      <alignment vertical="top" wrapText="1"/>
    </xf>
    <xf numFmtId="0" fontId="11" fillId="0" borderId="1" xfId="0" applyFont="1" applyBorder="1" applyAlignment="1">
      <alignment vertical="center"/>
    </xf>
    <xf numFmtId="14" fontId="11" fillId="0" borderId="17" xfId="0" applyNumberFormat="1" applyFont="1" applyBorder="1" applyAlignment="1">
      <alignment horizontal="center" vertical="center"/>
    </xf>
    <xf numFmtId="0" fontId="6" fillId="0" borderId="18" xfId="0" applyFont="1" applyBorder="1"/>
    <xf numFmtId="41" fontId="6" fillId="0" borderId="17" xfId="1" applyFont="1" applyBorder="1"/>
    <xf numFmtId="0" fontId="11" fillId="0" borderId="1" xfId="0" applyFont="1" applyBorder="1"/>
    <xf numFmtId="41" fontId="11" fillId="0" borderId="15" xfId="1" applyFont="1" applyBorder="1" applyAlignment="1">
      <alignment horizontal="right"/>
    </xf>
    <xf numFmtId="0" fontId="11" fillId="0" borderId="18" xfId="0" applyFont="1" applyBorder="1" applyAlignment="1">
      <alignment vertical="center"/>
    </xf>
    <xf numFmtId="41" fontId="6" fillId="0" borderId="17" xfId="1" applyFont="1" applyBorder="1" applyAlignment="1">
      <alignment horizontal="right"/>
    </xf>
    <xf numFmtId="41" fontId="6" fillId="0" borderId="15" xfId="1" applyFont="1" applyFill="1" applyBorder="1" applyAlignment="1">
      <alignment horizontal="center" vertical="center"/>
    </xf>
    <xf numFmtId="0" fontId="11" fillId="0" borderId="21" xfId="0" applyFont="1" applyBorder="1"/>
    <xf numFmtId="0" fontId="11" fillId="0" borderId="1" xfId="0" applyFont="1" applyBorder="1" applyAlignment="1">
      <alignment vertical="center" wrapText="1"/>
    </xf>
    <xf numFmtId="14" fontId="11" fillId="0" borderId="4" xfId="0" applyNumberFormat="1" applyFont="1" applyBorder="1" applyAlignment="1">
      <alignment horizontal="center" vertical="center" wrapText="1"/>
    </xf>
    <xf numFmtId="41" fontId="6" fillId="0" borderId="19" xfId="1" applyFont="1" applyBorder="1" applyAlignment="1">
      <alignment vertical="center"/>
    </xf>
    <xf numFmtId="41" fontId="6" fillId="0" borderId="19" xfId="1" applyFont="1" applyBorder="1" applyAlignment="1">
      <alignment horizontal="center"/>
    </xf>
    <xf numFmtId="0" fontId="6" fillId="0" borderId="19" xfId="0" applyFont="1" applyBorder="1" applyAlignment="1">
      <alignment vertical="center"/>
    </xf>
    <xf numFmtId="41" fontId="11" fillId="0" borderId="4" xfId="1" applyFont="1" applyBorder="1" applyAlignment="1">
      <alignment horizontal="center" vertical="center"/>
    </xf>
    <xf numFmtId="0" fontId="11" fillId="0" borderId="0" xfId="0" applyFont="1" applyAlignment="1">
      <alignment horizontal="justify" vertical="center"/>
    </xf>
    <xf numFmtId="41" fontId="6" fillId="0" borderId="19" xfId="1" applyFont="1" applyBorder="1"/>
    <xf numFmtId="41" fontId="11" fillId="0" borderId="4" xfId="1" applyFont="1" applyBorder="1"/>
    <xf numFmtId="0" fontId="15" fillId="0" borderId="1" xfId="0" applyFont="1" applyBorder="1" applyAlignment="1">
      <alignment vertical="center"/>
    </xf>
    <xf numFmtId="14" fontId="15" fillId="0" borderId="4" xfId="0" applyNumberFormat="1" applyFont="1" applyBorder="1" applyAlignment="1">
      <alignment horizontal="center" vertical="center"/>
    </xf>
    <xf numFmtId="0" fontId="13" fillId="0" borderId="18" xfId="0" applyFont="1" applyBorder="1"/>
    <xf numFmtId="41" fontId="13" fillId="0" borderId="19" xfId="1" applyFont="1" applyBorder="1"/>
    <xf numFmtId="0" fontId="13" fillId="0" borderId="12" xfId="0" applyFont="1" applyBorder="1"/>
    <xf numFmtId="0" fontId="15" fillId="0" borderId="1" xfId="0" applyFont="1" applyBorder="1"/>
    <xf numFmtId="41" fontId="15" fillId="0" borderId="4" xfId="1" applyFont="1" applyBorder="1" applyAlignment="1">
      <alignment horizontal="right"/>
    </xf>
    <xf numFmtId="0" fontId="15" fillId="0" borderId="1" xfId="8" applyFont="1" applyBorder="1" applyAlignment="1">
      <alignment vertical="center"/>
    </xf>
    <xf numFmtId="14" fontId="15" fillId="0" borderId="17" xfId="8" applyNumberFormat="1" applyFont="1" applyBorder="1" applyAlignment="1">
      <alignment horizontal="center" vertical="center"/>
    </xf>
    <xf numFmtId="0" fontId="13" fillId="0" borderId="18" xfId="8" applyFont="1" applyBorder="1"/>
    <xf numFmtId="41" fontId="13" fillId="0" borderId="17" xfId="1" applyFont="1" applyBorder="1"/>
    <xf numFmtId="0" fontId="13" fillId="0" borderId="12" xfId="8" applyFont="1" applyBorder="1"/>
    <xf numFmtId="41" fontId="13" fillId="0" borderId="11" xfId="1" applyFont="1" applyBorder="1"/>
    <xf numFmtId="0" fontId="15" fillId="0" borderId="4" xfId="8" applyFont="1" applyBorder="1"/>
    <xf numFmtId="41" fontId="15" fillId="0" borderId="4" xfId="1" applyFont="1" applyBorder="1"/>
    <xf numFmtId="14" fontId="15" fillId="0" borderId="4" xfId="8" applyNumberFormat="1" applyFont="1" applyBorder="1" applyAlignment="1">
      <alignment horizontal="center" vertical="center"/>
    </xf>
    <xf numFmtId="0" fontId="15" fillId="0" borderId="1" xfId="8" applyFont="1" applyBorder="1"/>
    <xf numFmtId="14" fontId="15" fillId="0" borderId="17" xfId="0" applyNumberFormat="1" applyFont="1" applyBorder="1" applyAlignment="1">
      <alignment horizontal="center" vertical="center"/>
    </xf>
    <xf numFmtId="41" fontId="6" fillId="0" borderId="18" xfId="1" applyFont="1" applyBorder="1"/>
    <xf numFmtId="41" fontId="6" fillId="0" borderId="12" xfId="1" applyFont="1" applyBorder="1"/>
    <xf numFmtId="14" fontId="11" fillId="0" borderId="0" xfId="0" applyNumberFormat="1" applyFont="1"/>
    <xf numFmtId="0" fontId="11" fillId="0" borderId="17" xfId="0" applyFont="1" applyBorder="1" applyAlignment="1">
      <alignment horizontal="center" vertical="center" wrapText="1"/>
    </xf>
    <xf numFmtId="14" fontId="6" fillId="0" borderId="17" xfId="0" applyNumberFormat="1" applyFont="1" applyBorder="1" applyAlignment="1">
      <alignment horizontal="center" vertical="center"/>
    </xf>
    <xf numFmtId="0" fontId="6" fillId="0" borderId="17" xfId="0" applyFont="1" applyBorder="1" applyAlignment="1">
      <alignment horizontal="center" vertical="center"/>
    </xf>
    <xf numFmtId="41" fontId="6" fillId="0" borderId="17" xfId="1" applyFont="1" applyBorder="1" applyAlignment="1">
      <alignment horizontal="center" vertical="center"/>
    </xf>
    <xf numFmtId="14" fontId="6" fillId="0" borderId="19" xfId="0" applyNumberFormat="1" applyFont="1" applyBorder="1" applyAlignment="1">
      <alignment horizontal="center" vertical="center"/>
    </xf>
    <xf numFmtId="0" fontId="6" fillId="0" borderId="19" xfId="0" applyFont="1" applyBorder="1" applyAlignment="1">
      <alignment horizontal="center" vertical="center"/>
    </xf>
    <xf numFmtId="41" fontId="6" fillId="0" borderId="19" xfId="1" applyFont="1" applyBorder="1" applyAlignment="1">
      <alignment horizontal="center" vertical="center"/>
    </xf>
    <xf numFmtId="14" fontId="6" fillId="0" borderId="15" xfId="0" applyNumberFormat="1" applyFont="1" applyBorder="1" applyAlignment="1">
      <alignment horizontal="center" vertical="center"/>
    </xf>
    <xf numFmtId="0" fontId="6" fillId="0" borderId="15" xfId="0" applyFont="1" applyBorder="1" applyAlignment="1">
      <alignment horizontal="center" vertical="center"/>
    </xf>
    <xf numFmtId="41" fontId="6" fillId="0" borderId="15" xfId="1" applyFont="1" applyBorder="1" applyAlignment="1">
      <alignment horizontal="center" vertical="center"/>
    </xf>
    <xf numFmtId="0" fontId="11" fillId="0" borderId="2" xfId="0" applyFont="1" applyBorder="1"/>
    <xf numFmtId="0" fontId="11" fillId="0" borderId="3" xfId="0" applyFont="1" applyBorder="1"/>
    <xf numFmtId="14" fontId="6" fillId="0" borderId="0" xfId="0" applyNumberFormat="1" applyFont="1" applyAlignment="1">
      <alignment horizontal="center" vertical="center"/>
    </xf>
    <xf numFmtId="0" fontId="6" fillId="0" borderId="0" xfId="0" applyFont="1" applyAlignment="1">
      <alignment horizontal="center" vertical="center"/>
    </xf>
    <xf numFmtId="41" fontId="6" fillId="0" borderId="0" xfId="1" applyFont="1" applyBorder="1" applyAlignment="1">
      <alignment horizontal="center" vertical="center"/>
    </xf>
    <xf numFmtId="168" fontId="6" fillId="0" borderId="17" xfId="1" applyNumberFormat="1" applyFont="1" applyBorder="1" applyAlignment="1">
      <alignment horizontal="center" vertical="center"/>
    </xf>
    <xf numFmtId="168" fontId="6" fillId="0" borderId="19" xfId="1" applyNumberFormat="1" applyFont="1" applyBorder="1" applyAlignment="1">
      <alignment horizontal="center" vertical="center"/>
    </xf>
    <xf numFmtId="168" fontId="6" fillId="0" borderId="15" xfId="1" applyNumberFormat="1" applyFont="1" applyBorder="1" applyAlignment="1">
      <alignment horizontal="center" vertical="center"/>
    </xf>
    <xf numFmtId="168" fontId="11" fillId="0" borderId="4" xfId="1" applyNumberFormat="1" applyFont="1" applyBorder="1"/>
    <xf numFmtId="0" fontId="6" fillId="0" borderId="2" xfId="0" applyFont="1" applyBorder="1"/>
    <xf numFmtId="168" fontId="11" fillId="0" borderId="2" xfId="0" applyNumberFormat="1" applyFont="1" applyBorder="1" applyAlignment="1">
      <alignment horizontal="center"/>
    </xf>
    <xf numFmtId="168" fontId="6" fillId="0" borderId="2" xfId="1" applyNumberFormat="1" applyFont="1" applyBorder="1"/>
    <xf numFmtId="0" fontId="6" fillId="0" borderId="3" xfId="0" applyFont="1" applyBorder="1"/>
    <xf numFmtId="168" fontId="11" fillId="0" borderId="0" xfId="1" applyNumberFormat="1" applyFont="1" applyBorder="1"/>
    <xf numFmtId="14" fontId="11" fillId="0" borderId="3" xfId="0" applyNumberFormat="1" applyFont="1" applyBorder="1"/>
    <xf numFmtId="41" fontId="11" fillId="0" borderId="0" xfId="1" applyFont="1" applyBorder="1"/>
    <xf numFmtId="0" fontId="11" fillId="0" borderId="22" xfId="0" applyFont="1" applyBorder="1" applyAlignment="1">
      <alignment horizontal="center" vertical="center" wrapText="1"/>
    </xf>
    <xf numFmtId="14" fontId="6" fillId="0" borderId="17" xfId="0" applyNumberFormat="1" applyFont="1" applyBorder="1"/>
    <xf numFmtId="14" fontId="6" fillId="0" borderId="15" xfId="0" applyNumberFormat="1" applyFont="1" applyBorder="1"/>
    <xf numFmtId="41" fontId="11" fillId="0" borderId="0" xfId="1" applyFont="1" applyAlignment="1">
      <alignment horizontal="center" vertical="center"/>
    </xf>
    <xf numFmtId="0" fontId="11" fillId="0" borderId="17" xfId="0" applyFont="1" applyBorder="1" applyAlignment="1">
      <alignment horizontal="center" vertical="center"/>
    </xf>
    <xf numFmtId="14" fontId="11" fillId="0" borderId="17" xfId="0" applyNumberFormat="1" applyFont="1" applyBorder="1"/>
    <xf numFmtId="168" fontId="6" fillId="0" borderId="5" xfId="1" applyNumberFormat="1" applyFont="1" applyBorder="1" applyAlignment="1">
      <alignment horizontal="center"/>
    </xf>
    <xf numFmtId="168" fontId="6" fillId="0" borderId="22" xfId="1" applyNumberFormat="1" applyFont="1" applyBorder="1" applyAlignment="1">
      <alignment horizontal="center"/>
    </xf>
    <xf numFmtId="0" fontId="6" fillId="0" borderId="21" xfId="0" applyFont="1" applyBorder="1"/>
    <xf numFmtId="168" fontId="6" fillId="0" borderId="20" xfId="1" applyNumberFormat="1" applyFont="1" applyBorder="1" applyAlignment="1">
      <alignment horizontal="center"/>
    </xf>
    <xf numFmtId="168" fontId="6" fillId="0" borderId="14" xfId="1" applyNumberFormat="1" applyFont="1" applyBorder="1" applyAlignment="1">
      <alignment horizontal="center"/>
    </xf>
    <xf numFmtId="9" fontId="6" fillId="0" borderId="0" xfId="2" applyFont="1"/>
    <xf numFmtId="41" fontId="11" fillId="0" borderId="4" xfId="1" applyFont="1" applyBorder="1" applyAlignment="1">
      <alignment horizontal="center" vertical="center" wrapText="1"/>
    </xf>
    <xf numFmtId="14" fontId="11" fillId="0" borderId="4" xfId="1" applyNumberFormat="1" applyFont="1" applyBorder="1" applyAlignment="1">
      <alignment horizontal="center" vertical="center" wrapText="1"/>
    </xf>
    <xf numFmtId="0" fontId="11" fillId="0" borderId="17" xfId="0" applyFont="1" applyBorder="1"/>
    <xf numFmtId="41" fontId="11" fillId="0" borderId="17" xfId="1" applyFont="1" applyBorder="1"/>
    <xf numFmtId="0" fontId="6" fillId="0" borderId="17" xfId="0" applyFont="1" applyBorder="1" applyAlignment="1">
      <alignment horizontal="center"/>
    </xf>
    <xf numFmtId="168" fontId="6" fillId="0" borderId="17" xfId="1" applyNumberFormat="1" applyFont="1" applyBorder="1"/>
    <xf numFmtId="168" fontId="6" fillId="0" borderId="18" xfId="1" applyNumberFormat="1" applyFont="1" applyBorder="1" applyAlignment="1">
      <alignment horizontal="center"/>
    </xf>
    <xf numFmtId="168" fontId="6" fillId="0" borderId="22" xfId="0" applyNumberFormat="1" applyFont="1" applyBorder="1" applyAlignment="1">
      <alignment horizontal="center"/>
    </xf>
    <xf numFmtId="0" fontId="6" fillId="0" borderId="19" xfId="0" applyFont="1" applyBorder="1" applyAlignment="1">
      <alignment horizontal="center"/>
    </xf>
    <xf numFmtId="168" fontId="6" fillId="0" borderId="19" xfId="1" applyNumberFormat="1" applyFont="1" applyBorder="1"/>
    <xf numFmtId="168" fontId="6" fillId="0" borderId="12" xfId="1" applyNumberFormat="1" applyFont="1" applyBorder="1" applyAlignment="1">
      <alignment horizontal="center"/>
    </xf>
    <xf numFmtId="168" fontId="6" fillId="0" borderId="11" xfId="0" applyNumberFormat="1" applyFont="1" applyBorder="1" applyAlignment="1">
      <alignment horizontal="center"/>
    </xf>
    <xf numFmtId="168" fontId="6" fillId="0" borderId="15" xfId="1" applyNumberFormat="1" applyFont="1" applyBorder="1"/>
    <xf numFmtId="168" fontId="6" fillId="0" borderId="21" xfId="1" applyNumberFormat="1" applyFont="1" applyBorder="1" applyAlignment="1">
      <alignment horizontal="center"/>
    </xf>
    <xf numFmtId="168" fontId="6" fillId="0" borderId="14" xfId="0" applyNumberFormat="1" applyFont="1" applyBorder="1" applyAlignment="1">
      <alignment horizontal="center"/>
    </xf>
    <xf numFmtId="0" fontId="11" fillId="0" borderId="15" xfId="0" applyFont="1" applyBorder="1" applyAlignment="1">
      <alignment horizontal="left"/>
    </xf>
    <xf numFmtId="0" fontId="11" fillId="0" borderId="15" xfId="0" applyFont="1" applyBorder="1" applyAlignment="1">
      <alignment horizontal="center"/>
    </xf>
    <xf numFmtId="168" fontId="11" fillId="0" borderId="15" xfId="1" applyNumberFormat="1" applyFont="1" applyBorder="1" applyAlignment="1">
      <alignment horizontal="center"/>
    </xf>
    <xf numFmtId="41" fontId="11" fillId="0" borderId="15" xfId="1" applyFont="1" applyFill="1" applyBorder="1" applyAlignment="1">
      <alignment horizontal="center"/>
    </xf>
    <xf numFmtId="0" fontId="11" fillId="0" borderId="4" xfId="0" applyFont="1" applyBorder="1" applyAlignment="1">
      <alignment horizontal="center"/>
    </xf>
    <xf numFmtId="168" fontId="6" fillId="0" borderId="17" xfId="1" applyNumberFormat="1" applyFont="1" applyBorder="1" applyAlignment="1">
      <alignment horizontal="center"/>
    </xf>
    <xf numFmtId="168" fontId="6" fillId="0" borderId="17" xfId="0" applyNumberFormat="1" applyFont="1" applyBorder="1" applyAlignment="1">
      <alignment horizontal="center"/>
    </xf>
    <xf numFmtId="168" fontId="6" fillId="0" borderId="19" xfId="1" applyNumberFormat="1" applyFont="1" applyBorder="1" applyAlignment="1">
      <alignment horizontal="center"/>
    </xf>
    <xf numFmtId="168" fontId="6" fillId="0" borderId="19" xfId="0" applyNumberFormat="1" applyFont="1" applyBorder="1" applyAlignment="1">
      <alignment horizontal="center"/>
    </xf>
    <xf numFmtId="168" fontId="6" fillId="0" borderId="15" xfId="1" applyNumberFormat="1" applyFont="1" applyBorder="1" applyAlignment="1">
      <alignment horizontal="center"/>
    </xf>
    <xf numFmtId="168" fontId="6" fillId="0" borderId="15" xfId="0" applyNumberFormat="1" applyFont="1" applyBorder="1" applyAlignment="1">
      <alignment horizontal="center"/>
    </xf>
    <xf numFmtId="0" fontId="11" fillId="0" borderId="4" xfId="0" applyFont="1" applyBorder="1" applyAlignment="1">
      <alignment horizontal="left"/>
    </xf>
    <xf numFmtId="168" fontId="11" fillId="0" borderId="4" xfId="0" applyNumberFormat="1" applyFont="1" applyBorder="1" applyAlignment="1">
      <alignment horizontal="center"/>
    </xf>
    <xf numFmtId="41" fontId="11" fillId="0" borderId="4" xfId="1" applyFont="1" applyBorder="1" applyAlignment="1">
      <alignment horizontal="center"/>
    </xf>
    <xf numFmtId="169" fontId="11" fillId="0" borderId="2" xfId="1" applyNumberFormat="1" applyFont="1" applyBorder="1"/>
    <xf numFmtId="41" fontId="6" fillId="0" borderId="3" xfId="1" applyFont="1" applyBorder="1"/>
    <xf numFmtId="169" fontId="11" fillId="0" borderId="0" xfId="1" applyNumberFormat="1" applyFont="1" applyBorder="1"/>
    <xf numFmtId="0" fontId="6" fillId="0" borderId="4" xfId="0" applyFont="1" applyBorder="1" applyAlignment="1">
      <alignment horizontal="left" vertical="center" wrapText="1"/>
    </xf>
    <xf numFmtId="168" fontId="6" fillId="0" borderId="4" xfId="1" applyNumberFormat="1" applyFont="1" applyBorder="1" applyAlignment="1">
      <alignment horizontal="center" vertical="center"/>
    </xf>
    <xf numFmtId="41" fontId="6" fillId="0" borderId="4" xfId="1" applyFont="1" applyBorder="1" applyAlignment="1">
      <alignment horizontal="center" vertical="center"/>
    </xf>
    <xf numFmtId="168" fontId="6" fillId="0" borderId="0" xfId="1" applyNumberFormat="1" applyFont="1" applyBorder="1" applyAlignment="1">
      <alignment horizontal="center" vertical="center"/>
    </xf>
    <xf numFmtId="0" fontId="11" fillId="0" borderId="1" xfId="0" applyFont="1" applyBorder="1" applyAlignment="1">
      <alignment horizontal="left" vertical="center" wrapText="1"/>
    </xf>
    <xf numFmtId="168" fontId="11" fillId="0" borderId="3" xfId="1" applyNumberFormat="1" applyFont="1" applyBorder="1" applyAlignment="1">
      <alignment horizontal="center" vertical="center"/>
    </xf>
    <xf numFmtId="41" fontId="11" fillId="0" borderId="3" xfId="1" applyFont="1" applyBorder="1" applyAlignment="1">
      <alignment horizontal="center" vertical="center"/>
    </xf>
    <xf numFmtId="168" fontId="11" fillId="0" borderId="4" xfId="1" applyNumberFormat="1" applyFont="1" applyBorder="1" applyAlignment="1">
      <alignment horizontal="center" vertical="center"/>
    </xf>
    <xf numFmtId="14" fontId="11" fillId="0" borderId="4" xfId="0" applyNumberFormat="1" applyFont="1" applyBorder="1" applyAlignment="1">
      <alignment horizontal="center" vertical="center"/>
    </xf>
    <xf numFmtId="0" fontId="6" fillId="0" borderId="19" xfId="0" applyFont="1" applyBorder="1" applyAlignment="1">
      <alignment horizontal="left"/>
    </xf>
    <xf numFmtId="41" fontId="17" fillId="0" borderId="0" xfId="1" applyFont="1" applyBorder="1" applyAlignment="1">
      <alignment horizontal="left"/>
    </xf>
    <xf numFmtId="41" fontId="6" fillId="0" borderId="0" xfId="1" applyFont="1" applyBorder="1" applyAlignment="1">
      <alignment horizontal="center"/>
    </xf>
    <xf numFmtId="0" fontId="11" fillId="0" borderId="35" xfId="0" applyFont="1" applyBorder="1" applyAlignment="1">
      <alignment horizontal="left"/>
    </xf>
    <xf numFmtId="41" fontId="11" fillId="0" borderId="35" xfId="1" applyFont="1" applyBorder="1" applyAlignment="1">
      <alignment horizontal="center"/>
    </xf>
    <xf numFmtId="41" fontId="11" fillId="0" borderId="0" xfId="1" applyFont="1" applyBorder="1" applyAlignment="1">
      <alignment horizontal="center"/>
    </xf>
    <xf numFmtId="0" fontId="11" fillId="0" borderId="36" xfId="0" applyFont="1" applyBorder="1" applyAlignment="1">
      <alignment horizontal="left"/>
    </xf>
    <xf numFmtId="14" fontId="11" fillId="0" borderId="37" xfId="0" applyNumberFormat="1" applyFont="1" applyBorder="1" applyAlignment="1">
      <alignment horizontal="center" vertical="center"/>
    </xf>
    <xf numFmtId="0" fontId="6" fillId="0" borderId="15" xfId="0" applyFont="1" applyBorder="1" applyAlignment="1">
      <alignment horizontal="left"/>
    </xf>
    <xf numFmtId="166" fontId="11" fillId="0" borderId="0" xfId="0" applyNumberFormat="1" applyFont="1" applyAlignment="1">
      <alignment horizontal="left"/>
    </xf>
    <xf numFmtId="0" fontId="6" fillId="0" borderId="17" xfId="0" applyFont="1" applyBorder="1" applyAlignment="1">
      <alignment horizontal="left"/>
    </xf>
    <xf numFmtId="166" fontId="11" fillId="0" borderId="4" xfId="0" applyNumberFormat="1" applyFont="1" applyBorder="1" applyAlignment="1">
      <alignment horizontal="left"/>
    </xf>
    <xf numFmtId="0" fontId="24" fillId="0" borderId="0" xfId="0" applyFont="1"/>
    <xf numFmtId="41" fontId="11" fillId="0" borderId="0" xfId="1" applyFont="1" applyAlignment="1">
      <alignment horizontal="left"/>
    </xf>
    <xf numFmtId="0" fontId="6" fillId="0" borderId="12" xfId="0" applyFont="1" applyBorder="1" applyAlignment="1">
      <alignment vertical="center"/>
    </xf>
    <xf numFmtId="41" fontId="6" fillId="0" borderId="19" xfId="1" applyFont="1" applyFill="1" applyBorder="1" applyAlignment="1">
      <alignment horizontal="center"/>
    </xf>
    <xf numFmtId="0" fontId="11" fillId="0" borderId="0" xfId="0" applyFont="1" applyAlignment="1">
      <alignment horizontal="left" wrapText="1"/>
    </xf>
    <xf numFmtId="14" fontId="11" fillId="0" borderId="15" xfId="0" applyNumberFormat="1" applyFont="1" applyBorder="1" applyAlignment="1">
      <alignment horizontal="right" vertical="center" wrapText="1"/>
    </xf>
    <xf numFmtId="41" fontId="11" fillId="0" borderId="0" xfId="1" applyFont="1" applyBorder="1" applyAlignment="1">
      <alignment horizontal="center" vertical="center"/>
    </xf>
    <xf numFmtId="0" fontId="11" fillId="0" borderId="18" xfId="0" applyFont="1" applyBorder="1" applyAlignment="1">
      <alignment horizontal="left" vertical="center"/>
    </xf>
    <xf numFmtId="14" fontId="11" fillId="0" borderId="22" xfId="0" applyNumberFormat="1" applyFont="1" applyBorder="1" applyAlignment="1">
      <alignment horizontal="center" vertical="center"/>
    </xf>
    <xf numFmtId="0" fontId="6" fillId="0" borderId="12" xfId="0" applyFont="1" applyBorder="1" applyAlignment="1">
      <alignment horizontal="left"/>
    </xf>
    <xf numFmtId="41" fontId="6" fillId="0" borderId="11" xfId="1" applyFont="1" applyBorder="1" applyAlignment="1">
      <alignment horizontal="left"/>
    </xf>
    <xf numFmtId="0" fontId="11" fillId="0" borderId="12" xfId="0" applyFont="1" applyBorder="1" applyAlignment="1">
      <alignment horizontal="left"/>
    </xf>
    <xf numFmtId="41" fontId="6" fillId="0" borderId="19" xfId="1" applyFont="1" applyBorder="1" applyAlignment="1">
      <alignment horizontal="left"/>
    </xf>
    <xf numFmtId="41" fontId="11" fillId="0" borderId="11" xfId="1" applyFont="1" applyBorder="1" applyAlignment="1">
      <alignment horizontal="left"/>
    </xf>
    <xf numFmtId="41" fontId="11" fillId="0" borderId="4" xfId="1" applyFont="1" applyBorder="1" applyAlignment="1">
      <alignment horizontal="left"/>
    </xf>
    <xf numFmtId="41" fontId="11" fillId="0" borderId="19" xfId="1" applyFont="1" applyBorder="1" applyAlignment="1">
      <alignment horizontal="left"/>
    </xf>
    <xf numFmtId="168" fontId="6" fillId="0" borderId="11" xfId="1" applyNumberFormat="1" applyFont="1" applyBorder="1" applyAlignment="1">
      <alignment horizontal="left"/>
    </xf>
    <xf numFmtId="0" fontId="11" fillId="0" borderId="12" xfId="0" applyFont="1" applyBorder="1"/>
    <xf numFmtId="168" fontId="11" fillId="0" borderId="11" xfId="1" applyNumberFormat="1" applyFont="1" applyBorder="1" applyAlignment="1">
      <alignment horizontal="left"/>
    </xf>
    <xf numFmtId="0" fontId="25" fillId="0" borderId="12" xfId="0" applyFont="1" applyBorder="1" applyAlignment="1">
      <alignment horizontal="left" vertical="center"/>
    </xf>
    <xf numFmtId="168" fontId="25" fillId="0" borderId="11" xfId="1" applyNumberFormat="1" applyFont="1" applyBorder="1" applyAlignment="1">
      <alignment horizontal="left"/>
    </xf>
    <xf numFmtId="168" fontId="26" fillId="0" borderId="11" xfId="1" applyNumberFormat="1" applyFont="1" applyBorder="1" applyAlignment="1">
      <alignment horizontal="left"/>
    </xf>
    <xf numFmtId="0" fontId="11" fillId="0" borderId="4" xfId="0" applyFont="1" applyBorder="1" applyAlignment="1">
      <alignment horizontal="left" vertical="center"/>
    </xf>
    <xf numFmtId="0" fontId="11" fillId="0" borderId="12" xfId="0" applyFont="1" applyBorder="1" applyAlignment="1">
      <alignment horizontal="left" vertical="center"/>
    </xf>
    <xf numFmtId="41" fontId="6" fillId="0" borderId="15" xfId="1" applyFont="1" applyFill="1" applyBorder="1" applyAlignment="1">
      <alignment horizontal="left" vertical="center"/>
    </xf>
    <xf numFmtId="10" fontId="6" fillId="0" borderId="15" xfId="0" applyNumberFormat="1" applyFont="1" applyBorder="1" applyAlignment="1">
      <alignment horizontal="center" vertical="center"/>
    </xf>
    <xf numFmtId="0" fontId="6" fillId="0" borderId="15" xfId="0" applyFont="1" applyBorder="1" applyAlignment="1">
      <alignment horizontal="left" vertical="center"/>
    </xf>
    <xf numFmtId="10" fontId="6" fillId="0" borderId="0" xfId="0" applyNumberFormat="1" applyFont="1"/>
    <xf numFmtId="0" fontId="11" fillId="0" borderId="4" xfId="0" applyFont="1" applyBorder="1" applyAlignment="1">
      <alignment horizontal="center" vertical="center"/>
    </xf>
    <xf numFmtId="41" fontId="6" fillId="0" borderId="4" xfId="1" applyFont="1" applyBorder="1"/>
    <xf numFmtId="0" fontId="27" fillId="0" borderId="0" xfId="0" applyFont="1" applyAlignment="1">
      <alignment horizontal="left"/>
    </xf>
    <xf numFmtId="0" fontId="30" fillId="0" borderId="0" xfId="4" applyFont="1" applyAlignment="1">
      <alignment horizontal="center"/>
    </xf>
    <xf numFmtId="14" fontId="29" fillId="0" borderId="0" xfId="4" applyNumberFormat="1" applyFont="1" applyAlignment="1">
      <alignment horizontal="center" vertical="center" wrapText="1"/>
    </xf>
    <xf numFmtId="0" fontId="10" fillId="0" borderId="0" xfId="0" applyFont="1"/>
    <xf numFmtId="0" fontId="11" fillId="0" borderId="0" xfId="0" applyFont="1" applyAlignment="1">
      <alignment horizontal="right"/>
    </xf>
    <xf numFmtId="41" fontId="6" fillId="0" borderId="0" xfId="1" applyFont="1" applyFill="1"/>
    <xf numFmtId="41" fontId="11" fillId="0" borderId="0" xfId="1" applyFont="1" applyFill="1" applyAlignment="1">
      <alignment horizontal="center" vertical="center"/>
    </xf>
    <xf numFmtId="41" fontId="11" fillId="0" borderId="0" xfId="1" applyFont="1" applyFill="1"/>
    <xf numFmtId="41" fontId="11" fillId="0" borderId="0" xfId="1" applyFont="1"/>
    <xf numFmtId="41" fontId="11" fillId="0" borderId="26" xfId="1" applyFont="1" applyFill="1" applyBorder="1"/>
    <xf numFmtId="0" fontId="29" fillId="0" borderId="0" xfId="4" applyFont="1" applyAlignment="1">
      <alignment vertical="center"/>
    </xf>
    <xf numFmtId="41" fontId="11" fillId="2" borderId="0" xfId="1" applyFont="1" applyFill="1" applyAlignment="1">
      <alignment vertical="center"/>
    </xf>
    <xf numFmtId="41" fontId="15" fillId="0" borderId="1" xfId="1" applyFont="1" applyBorder="1" applyAlignment="1">
      <alignment vertical="center" wrapText="1"/>
    </xf>
    <xf numFmtId="0" fontId="15" fillId="0" borderId="4" xfId="4" applyFont="1" applyBorder="1" applyAlignment="1">
      <alignment horizontal="center" vertical="center"/>
    </xf>
    <xf numFmtId="14" fontId="29" fillId="0" borderId="3" xfId="4" applyNumberFormat="1" applyFont="1" applyBorder="1" applyAlignment="1">
      <alignment horizontal="center" vertical="center" wrapText="1"/>
    </xf>
    <xf numFmtId="14" fontId="29" fillId="0" borderId="4" xfId="4" applyNumberFormat="1" applyFont="1" applyBorder="1" applyAlignment="1">
      <alignment horizontal="center" vertical="center" wrapText="1"/>
    </xf>
    <xf numFmtId="41" fontId="13" fillId="0" borderId="18" xfId="1" applyFont="1" applyBorder="1" applyAlignment="1">
      <alignment vertical="center" wrapText="1"/>
    </xf>
    <xf numFmtId="17" fontId="31" fillId="0" borderId="17" xfId="4" applyNumberFormat="1" applyFont="1" applyBorder="1" applyAlignment="1">
      <alignment horizontal="center" vertical="center" wrapText="1"/>
    </xf>
    <xf numFmtId="17" fontId="31" fillId="0" borderId="22" xfId="4" applyNumberFormat="1" applyFont="1" applyBorder="1" applyAlignment="1">
      <alignment horizontal="center" vertical="center" wrapText="1"/>
    </xf>
    <xf numFmtId="41" fontId="15" fillId="2" borderId="17" xfId="1" quotePrefix="1" applyFont="1" applyFill="1" applyBorder="1" applyAlignment="1">
      <alignment horizontal="center" vertical="center" wrapText="1"/>
    </xf>
    <xf numFmtId="167" fontId="15" fillId="0" borderId="12" xfId="4" applyNumberFormat="1" applyFont="1" applyBorder="1" applyAlignment="1">
      <alignment vertical="center"/>
    </xf>
    <xf numFmtId="167" fontId="29" fillId="0" borderId="19" xfId="4" applyNumberFormat="1" applyFont="1" applyBorder="1" applyAlignment="1">
      <alignment horizontal="center" vertical="center" wrapText="1"/>
    </xf>
    <xf numFmtId="41" fontId="11" fillId="0" borderId="11" xfId="1" applyFont="1" applyBorder="1" applyAlignment="1">
      <alignment horizontal="right" vertical="center"/>
    </xf>
    <xf numFmtId="41" fontId="11" fillId="0" borderId="19" xfId="1" applyFont="1" applyBorder="1" applyAlignment="1">
      <alignment horizontal="right" vertical="center"/>
    </xf>
    <xf numFmtId="0" fontId="10" fillId="0" borderId="12" xfId="0" applyFont="1" applyBorder="1"/>
    <xf numFmtId="41" fontId="6" fillId="0" borderId="11" xfId="1" applyFont="1" applyBorder="1" applyAlignment="1">
      <alignment horizontal="right"/>
    </xf>
    <xf numFmtId="41" fontId="6" fillId="0" borderId="19" xfId="1" applyFont="1" applyFill="1" applyBorder="1" applyAlignment="1">
      <alignment horizontal="right" vertical="center"/>
    </xf>
    <xf numFmtId="167" fontId="32" fillId="0" borderId="12" xfId="4" applyNumberFormat="1" applyFont="1" applyBorder="1" applyAlignment="1">
      <alignment vertical="center"/>
    </xf>
    <xf numFmtId="41" fontId="6" fillId="0" borderId="11" xfId="1" applyFont="1" applyBorder="1" applyAlignment="1">
      <alignment horizontal="right" vertical="center"/>
    </xf>
    <xf numFmtId="41" fontId="11" fillId="0" borderId="19" xfId="1" applyFont="1" applyFill="1" applyBorder="1" applyAlignment="1">
      <alignment horizontal="right" vertical="center"/>
    </xf>
    <xf numFmtId="0" fontId="32" fillId="0" borderId="12" xfId="4" applyFont="1" applyBorder="1" applyAlignment="1">
      <alignment vertical="center"/>
    </xf>
    <xf numFmtId="0" fontId="13" fillId="0" borderId="12" xfId="4" applyFont="1" applyBorder="1" applyAlignment="1">
      <alignment vertical="center"/>
    </xf>
    <xf numFmtId="167" fontId="29" fillId="0" borderId="19" xfId="4" applyNumberFormat="1" applyFont="1" applyBorder="1" applyAlignment="1">
      <alignment horizontal="center" vertical="center"/>
    </xf>
    <xf numFmtId="0" fontId="13" fillId="0" borderId="12" xfId="0" applyFont="1" applyBorder="1" applyAlignment="1">
      <alignment horizontal="left" vertical="top"/>
    </xf>
    <xf numFmtId="41" fontId="6" fillId="0" borderId="19" xfId="1" applyFont="1" applyBorder="1" applyAlignment="1">
      <alignment horizontal="right" vertical="center"/>
    </xf>
    <xf numFmtId="0" fontId="15" fillId="0" borderId="12" xfId="0" applyFont="1" applyBorder="1"/>
    <xf numFmtId="167" fontId="29" fillId="0" borderId="11" xfId="4" applyNumberFormat="1" applyFont="1" applyBorder="1" applyAlignment="1">
      <alignment horizontal="right" vertical="center" wrapText="1"/>
    </xf>
    <xf numFmtId="167" fontId="29" fillId="0" borderId="4" xfId="4" applyNumberFormat="1" applyFont="1" applyBorder="1" applyAlignment="1">
      <alignment horizontal="center" vertical="center" wrapText="1"/>
    </xf>
    <xf numFmtId="41" fontId="11" fillId="0" borderId="4" xfId="1" applyFont="1" applyBorder="1" applyAlignment="1">
      <alignment horizontal="right" vertical="center"/>
    </xf>
    <xf numFmtId="41" fontId="11" fillId="0" borderId="4" xfId="1" applyFont="1" applyFill="1" applyBorder="1" applyAlignment="1">
      <alignment horizontal="right" vertical="center"/>
    </xf>
    <xf numFmtId="167" fontId="15" fillId="0" borderId="1" xfId="4" applyNumberFormat="1" applyFont="1" applyBorder="1" applyAlignment="1">
      <alignment vertical="center"/>
    </xf>
    <xf numFmtId="41" fontId="11" fillId="0" borderId="26" xfId="1" applyFont="1" applyBorder="1" applyAlignment="1">
      <alignment horizontal="right" vertical="center"/>
    </xf>
    <xf numFmtId="41" fontId="11" fillId="0" borderId="26" xfId="1" applyFont="1" applyFill="1" applyBorder="1" applyAlignment="1">
      <alignment horizontal="right" vertical="center"/>
    </xf>
    <xf numFmtId="0" fontId="13" fillId="0" borderId="0" xfId="4" applyFont="1" applyAlignment="1">
      <alignment vertical="center"/>
    </xf>
    <xf numFmtId="41" fontId="13" fillId="0" borderId="0" xfId="1" applyFont="1" applyFill="1" applyAlignment="1">
      <alignment vertical="center"/>
    </xf>
    <xf numFmtId="0" fontId="15" fillId="0" borderId="4" xfId="4" applyFont="1" applyBorder="1" applyAlignment="1">
      <alignment vertical="center"/>
    </xf>
    <xf numFmtId="14" fontId="29" fillId="0" borderId="4" xfId="4" applyNumberFormat="1" applyFont="1" applyBorder="1" applyAlignment="1">
      <alignment horizontal="center" vertical="center"/>
    </xf>
    <xf numFmtId="14" fontId="29" fillId="0" borderId="4" xfId="4" quotePrefix="1" applyNumberFormat="1" applyFont="1" applyBorder="1" applyAlignment="1">
      <alignment horizontal="center" vertical="center"/>
    </xf>
    <xf numFmtId="167" fontId="29" fillId="0" borderId="4" xfId="4" applyNumberFormat="1" applyFont="1" applyBorder="1" applyAlignment="1">
      <alignment vertical="center"/>
    </xf>
    <xf numFmtId="167" fontId="29" fillId="0" borderId="4" xfId="4" applyNumberFormat="1" applyFont="1" applyBorder="1" applyAlignment="1">
      <alignment horizontal="center"/>
    </xf>
    <xf numFmtId="41" fontId="29" fillId="0" borderId="4" xfId="1" applyFont="1" applyBorder="1" applyAlignment="1">
      <alignment horizontal="center"/>
    </xf>
    <xf numFmtId="167" fontId="29" fillId="0" borderId="17" xfId="4" applyNumberFormat="1" applyFont="1" applyBorder="1" applyAlignment="1">
      <alignment vertical="center"/>
    </xf>
    <xf numFmtId="167" fontId="29" fillId="0" borderId="17" xfId="4" applyNumberFormat="1" applyFont="1" applyBorder="1" applyAlignment="1">
      <alignment horizontal="center"/>
    </xf>
    <xf numFmtId="41" fontId="29" fillId="0" borderId="17" xfId="1" applyFont="1" applyBorder="1" applyAlignment="1">
      <alignment horizontal="center"/>
    </xf>
    <xf numFmtId="167" fontId="29" fillId="0" borderId="0" xfId="4" applyNumberFormat="1" applyFont="1" applyAlignment="1">
      <alignment horizontal="center"/>
    </xf>
    <xf numFmtId="41" fontId="29" fillId="0" borderId="17" xfId="1" applyFont="1" applyFill="1" applyBorder="1" applyAlignment="1">
      <alignment horizontal="center"/>
    </xf>
    <xf numFmtId="167" fontId="29" fillId="0" borderId="18" xfId="4" applyNumberFormat="1" applyFont="1" applyBorder="1" applyAlignment="1">
      <alignment vertical="center"/>
    </xf>
    <xf numFmtId="41" fontId="29" fillId="0" borderId="5" xfId="1" applyFont="1" applyBorder="1" applyAlignment="1">
      <alignment horizontal="center"/>
    </xf>
    <xf numFmtId="167" fontId="33" fillId="0" borderId="19" xfId="4" applyNumberFormat="1" applyFont="1" applyBorder="1" applyAlignment="1">
      <alignment vertical="center"/>
    </xf>
    <xf numFmtId="41" fontId="33" fillId="0" borderId="19" xfId="1" applyFont="1" applyFill="1" applyBorder="1" applyAlignment="1">
      <alignment horizontal="center"/>
    </xf>
    <xf numFmtId="41" fontId="33" fillId="0" borderId="11" xfId="1" applyFont="1" applyFill="1" applyBorder="1" applyAlignment="1">
      <alignment horizontal="center"/>
    </xf>
    <xf numFmtId="167" fontId="33" fillId="0" borderId="12" xfId="4" applyNumberFormat="1" applyFont="1" applyBorder="1" applyAlignment="1">
      <alignment vertical="center"/>
    </xf>
    <xf numFmtId="167" fontId="29" fillId="0" borderId="19" xfId="4" applyNumberFormat="1" applyFont="1" applyBorder="1" applyAlignment="1">
      <alignment horizontal="center"/>
    </xf>
    <xf numFmtId="41" fontId="33" fillId="0" borderId="0" xfId="1" applyFont="1" applyFill="1" applyBorder="1" applyAlignment="1">
      <alignment horizontal="center"/>
    </xf>
    <xf numFmtId="41" fontId="33" fillId="0" borderId="19" xfId="1" applyFont="1" applyBorder="1" applyAlignment="1">
      <alignment horizontal="center"/>
    </xf>
    <xf numFmtId="167" fontId="29" fillId="0" borderId="19" xfId="4" applyNumberFormat="1" applyFont="1" applyBorder="1" applyAlignment="1">
      <alignment vertical="center"/>
    </xf>
    <xf numFmtId="41" fontId="29" fillId="0" borderId="19" xfId="1" applyFont="1" applyFill="1" applyBorder="1" applyAlignment="1">
      <alignment horizontal="center"/>
    </xf>
    <xf numFmtId="167" fontId="29" fillId="0" borderId="12" xfId="4" applyNumberFormat="1" applyFont="1" applyBorder="1" applyAlignment="1">
      <alignment vertical="center"/>
    </xf>
    <xf numFmtId="41" fontId="29" fillId="0" borderId="0" xfId="1" applyFont="1" applyBorder="1" applyAlignment="1">
      <alignment horizontal="center"/>
    </xf>
    <xf numFmtId="41" fontId="29" fillId="0" borderId="19" xfId="1" applyFont="1" applyBorder="1" applyAlignment="1">
      <alignment horizontal="center"/>
    </xf>
    <xf numFmtId="41" fontId="33" fillId="0" borderId="0" xfId="1" applyFont="1" applyBorder="1" applyAlignment="1">
      <alignment horizontal="center"/>
    </xf>
    <xf numFmtId="41" fontId="29" fillId="0" borderId="19" xfId="1" applyFont="1" applyFill="1" applyBorder="1" applyAlignment="1">
      <alignment horizontal="right"/>
    </xf>
    <xf numFmtId="41" fontId="29" fillId="0" borderId="11" xfId="1" applyFont="1" applyFill="1" applyBorder="1" applyAlignment="1">
      <alignment horizontal="center"/>
    </xf>
    <xf numFmtId="41" fontId="29" fillId="0" borderId="11" xfId="1" applyFont="1" applyBorder="1" applyAlignment="1">
      <alignment horizontal="center"/>
    </xf>
    <xf numFmtId="41" fontId="33" fillId="0" borderId="11" xfId="1" applyFont="1" applyBorder="1" applyAlignment="1">
      <alignment horizontal="center"/>
    </xf>
    <xf numFmtId="41" fontId="29" fillId="0" borderId="19" xfId="1" applyFont="1" applyBorder="1" applyAlignment="1">
      <alignment horizontal="right"/>
    </xf>
    <xf numFmtId="167" fontId="33" fillId="0" borderId="15" xfId="4" applyNumberFormat="1" applyFont="1" applyBorder="1" applyAlignment="1">
      <alignment vertical="center"/>
    </xf>
    <xf numFmtId="167" fontId="29" fillId="0" borderId="20" xfId="4" applyNumberFormat="1" applyFont="1" applyBorder="1" applyAlignment="1">
      <alignment horizontal="center"/>
    </xf>
    <xf numFmtId="41" fontId="29" fillId="0" borderId="15" xfId="1" applyFont="1" applyBorder="1" applyAlignment="1">
      <alignment horizontal="right"/>
    </xf>
    <xf numFmtId="41" fontId="33" fillId="0" borderId="14" xfId="1" applyFont="1" applyBorder="1" applyAlignment="1">
      <alignment horizontal="center"/>
    </xf>
    <xf numFmtId="167" fontId="33" fillId="0" borderId="21" xfId="4" applyNumberFormat="1" applyFont="1" applyBorder="1" applyAlignment="1">
      <alignment vertical="center"/>
    </xf>
    <xf numFmtId="167" fontId="29" fillId="0" borderId="15" xfId="4" applyNumberFormat="1" applyFont="1" applyBorder="1" applyAlignment="1">
      <alignment horizontal="center"/>
    </xf>
    <xf numFmtId="41" fontId="33" fillId="0" borderId="15" xfId="1" applyFont="1" applyBorder="1" applyAlignment="1">
      <alignment horizontal="center"/>
    </xf>
    <xf numFmtId="167" fontId="33" fillId="0" borderId="0" xfId="4" applyNumberFormat="1" applyFont="1" applyAlignment="1">
      <alignment vertical="center"/>
    </xf>
    <xf numFmtId="0" fontId="15" fillId="0" borderId="17" xfId="4" applyFont="1" applyBorder="1" applyAlignment="1">
      <alignment horizontal="center" vertical="center"/>
    </xf>
    <xf numFmtId="17" fontId="15" fillId="0" borderId="17" xfId="4" applyNumberFormat="1" applyFont="1" applyBorder="1" applyAlignment="1">
      <alignment horizontal="center" vertical="center"/>
    </xf>
    <xf numFmtId="17" fontId="15" fillId="0" borderId="4" xfId="4" applyNumberFormat="1" applyFont="1" applyBorder="1" applyAlignment="1">
      <alignment horizontal="center" vertical="center"/>
    </xf>
    <xf numFmtId="0" fontId="13" fillId="0" borderId="17" xfId="4" applyFont="1" applyBorder="1" applyAlignment="1">
      <alignment vertical="center"/>
    </xf>
    <xf numFmtId="41" fontId="13" fillId="0" borderId="17" xfId="1" applyFont="1" applyFill="1" applyBorder="1" applyAlignment="1">
      <alignment vertical="center"/>
    </xf>
    <xf numFmtId="41" fontId="33" fillId="0" borderId="17" xfId="1" applyFont="1" applyBorder="1" applyAlignment="1">
      <alignment horizontal="center"/>
    </xf>
    <xf numFmtId="41" fontId="13" fillId="0" borderId="22" xfId="1" applyFont="1" applyFill="1" applyBorder="1" applyAlignment="1">
      <alignment vertical="center"/>
    </xf>
    <xf numFmtId="0" fontId="13" fillId="0" borderId="19" xfId="4" applyFont="1" applyBorder="1" applyAlignment="1">
      <alignment vertical="center"/>
    </xf>
    <xf numFmtId="169" fontId="13" fillId="0" borderId="19" xfId="1" applyNumberFormat="1" applyFont="1" applyFill="1" applyBorder="1" applyAlignment="1">
      <alignment vertical="center"/>
    </xf>
    <xf numFmtId="169" fontId="33" fillId="0" borderId="19" xfId="1" applyNumberFormat="1" applyFont="1" applyBorder="1" applyAlignment="1">
      <alignment horizontal="center"/>
    </xf>
    <xf numFmtId="169" fontId="13" fillId="0" borderId="11" xfId="1" applyNumberFormat="1" applyFont="1" applyFill="1" applyBorder="1" applyAlignment="1">
      <alignment vertical="center"/>
    </xf>
    <xf numFmtId="0" fontId="13" fillId="0" borderId="15" xfId="4" applyFont="1" applyBorder="1" applyAlignment="1">
      <alignment vertical="center"/>
    </xf>
    <xf numFmtId="169" fontId="13" fillId="0" borderId="15" xfId="1" applyNumberFormat="1" applyFont="1" applyFill="1" applyBorder="1" applyAlignment="1">
      <alignment vertical="center"/>
    </xf>
    <xf numFmtId="169" fontId="33" fillId="0" borderId="15" xfId="1" applyNumberFormat="1" applyFont="1" applyBorder="1" applyAlignment="1">
      <alignment horizontal="center"/>
    </xf>
    <xf numFmtId="169" fontId="13" fillId="0" borderId="14" xfId="1" applyNumberFormat="1" applyFont="1" applyFill="1" applyBorder="1" applyAlignment="1">
      <alignment vertical="center"/>
    </xf>
    <xf numFmtId="169" fontId="6" fillId="0" borderId="0" xfId="0" applyNumberFormat="1" applyFont="1"/>
    <xf numFmtId="0" fontId="11" fillId="2" borderId="4"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0" borderId="4" xfId="0" applyFont="1" applyBorder="1" applyAlignment="1">
      <alignment horizontal="center" vertical="center" wrapText="1"/>
    </xf>
    <xf numFmtId="165" fontId="6" fillId="0" borderId="4" xfId="1" applyNumberFormat="1" applyFont="1" applyBorder="1" applyAlignment="1">
      <alignment horizontal="center" vertical="center"/>
    </xf>
    <xf numFmtId="165" fontId="6" fillId="2" borderId="4" xfId="1" applyNumberFormat="1" applyFont="1" applyFill="1" applyBorder="1" applyAlignment="1">
      <alignment horizontal="center" vertical="center"/>
    </xf>
    <xf numFmtId="41" fontId="6" fillId="2" borderId="4" xfId="1" applyFont="1" applyFill="1" applyBorder="1" applyAlignment="1">
      <alignment horizontal="center" vertical="center"/>
    </xf>
    <xf numFmtId="10" fontId="13" fillId="0" borderId="4" xfId="2" applyNumberFormat="1" applyFont="1" applyBorder="1" applyAlignment="1">
      <alignment horizontal="center" vertical="center"/>
    </xf>
    <xf numFmtId="165" fontId="6" fillId="0" borderId="3" xfId="1" applyNumberFormat="1" applyFont="1" applyBorder="1" applyAlignment="1">
      <alignment horizontal="center" vertical="center"/>
    </xf>
    <xf numFmtId="165" fontId="11" fillId="2" borderId="4" xfId="1" applyNumberFormat="1" applyFont="1" applyFill="1" applyBorder="1" applyAlignment="1">
      <alignment horizontal="center" vertical="center"/>
    </xf>
    <xf numFmtId="9" fontId="11" fillId="0" borderId="4" xfId="2" applyFont="1" applyBorder="1" applyAlignment="1">
      <alignment horizontal="center"/>
    </xf>
    <xf numFmtId="165" fontId="6" fillId="0" borderId="4" xfId="1" applyNumberFormat="1" applyFont="1" applyBorder="1"/>
    <xf numFmtId="165" fontId="6" fillId="0" borderId="3" xfId="1" applyNumberFormat="1" applyFont="1" applyBorder="1"/>
    <xf numFmtId="49" fontId="6" fillId="0" borderId="0" xfId="0" applyNumberFormat="1" applyFont="1" applyAlignment="1">
      <alignment horizontal="center" vertical="center"/>
    </xf>
    <xf numFmtId="0" fontId="9" fillId="0" borderId="0" xfId="3" applyFont="1" applyFill="1"/>
    <xf numFmtId="167" fontId="33" fillId="0" borderId="11" xfId="4" applyNumberFormat="1" applyFont="1" applyBorder="1" applyAlignment="1">
      <alignment horizontal="right" vertical="center" wrapText="1"/>
    </xf>
    <xf numFmtId="14" fontId="6" fillId="0" borderId="19" xfId="0" applyNumberFormat="1" applyFont="1" applyBorder="1"/>
    <xf numFmtId="0" fontId="18" fillId="0" borderId="0" xfId="0" applyFont="1" applyAlignment="1">
      <alignment horizontal="centerContinuous" vertical="center"/>
    </xf>
    <xf numFmtId="0" fontId="11" fillId="0" borderId="0" xfId="0" applyFont="1" applyAlignment="1">
      <alignment horizontal="centerContinuous" vertical="center"/>
    </xf>
    <xf numFmtId="3" fontId="13" fillId="0" borderId="18" xfId="0" applyNumberFormat="1" applyFont="1" applyBorder="1" applyAlignment="1">
      <alignment horizontal="center" vertical="center"/>
    </xf>
    <xf numFmtId="3" fontId="13" fillId="0" borderId="17" xfId="0" applyNumberFormat="1" applyFont="1" applyBorder="1" applyAlignment="1">
      <alignment horizontal="center" vertical="center"/>
    </xf>
    <xf numFmtId="41" fontId="13" fillId="0" borderId="21" xfId="1" applyFont="1" applyFill="1" applyBorder="1" applyAlignment="1">
      <alignment horizontal="center" vertical="center"/>
    </xf>
    <xf numFmtId="41" fontId="6" fillId="0" borderId="11" xfId="1" applyFont="1" applyBorder="1"/>
    <xf numFmtId="41" fontId="6" fillId="0" borderId="14" xfId="1" applyFont="1" applyBorder="1"/>
    <xf numFmtId="169" fontId="6" fillId="0" borderId="22" xfId="1" applyNumberFormat="1" applyFont="1" applyBorder="1"/>
    <xf numFmtId="0" fontId="11" fillId="0" borderId="1" xfId="0" applyFont="1" applyBorder="1" applyAlignment="1">
      <alignment horizontal="centerContinuous" vertical="center" wrapText="1"/>
    </xf>
    <xf numFmtId="0" fontId="11" fillId="0" borderId="2" xfId="0" applyFont="1" applyBorder="1" applyAlignment="1">
      <alignment horizontal="centerContinuous" vertical="center" wrapText="1"/>
    </xf>
    <xf numFmtId="0" fontId="11" fillId="0" borderId="3" xfId="0" applyFont="1" applyBorder="1" applyAlignment="1">
      <alignment horizontal="centerContinuous" vertical="center" wrapText="1"/>
    </xf>
    <xf numFmtId="0" fontId="6" fillId="0" borderId="17" xfId="0" applyFont="1" applyBorder="1" applyAlignment="1">
      <alignment wrapText="1"/>
    </xf>
    <xf numFmtId="0" fontId="6" fillId="0" borderId="19" xfId="0" applyFont="1" applyBorder="1" applyAlignment="1">
      <alignment wrapText="1"/>
    </xf>
    <xf numFmtId="3" fontId="11" fillId="0" borderId="4" xfId="0" applyNumberFormat="1" applyFont="1" applyBorder="1" applyAlignment="1">
      <alignment horizontal="left"/>
    </xf>
    <xf numFmtId="0" fontId="6" fillId="0" borderId="15" xfId="0" applyFont="1" applyBorder="1" applyAlignment="1">
      <alignment wrapText="1"/>
    </xf>
    <xf numFmtId="3" fontId="6" fillId="0" borderId="17" xfId="0" applyNumberFormat="1" applyFont="1" applyBorder="1" applyAlignment="1">
      <alignment horizontal="left" vertical="center"/>
    </xf>
    <xf numFmtId="3" fontId="6" fillId="0" borderId="19" xfId="0" applyNumberFormat="1" applyFont="1" applyBorder="1" applyAlignment="1">
      <alignment horizontal="left" vertical="center"/>
    </xf>
    <xf numFmtId="0" fontId="20" fillId="0" borderId="15" xfId="0" applyFont="1" applyBorder="1" applyAlignment="1">
      <alignment horizontal="right"/>
    </xf>
    <xf numFmtId="0" fontId="13" fillId="0" borderId="4" xfId="1" applyNumberFormat="1" applyFont="1" applyFill="1" applyBorder="1" applyAlignment="1">
      <alignment horizontal="center" vertical="center"/>
    </xf>
    <xf numFmtId="0" fontId="6" fillId="6" borderId="18" xfId="0" applyFont="1" applyFill="1" applyBorder="1" applyAlignment="1">
      <alignment horizontal="center" vertical="center" wrapText="1"/>
    </xf>
    <xf numFmtId="0" fontId="6" fillId="6" borderId="5" xfId="0" applyFont="1" applyFill="1" applyBorder="1" applyAlignment="1">
      <alignment horizontal="center" vertical="center"/>
    </xf>
    <xf numFmtId="0" fontId="6" fillId="6" borderId="22"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0" xfId="0" applyFont="1" applyFill="1" applyAlignment="1">
      <alignment horizontal="center" vertical="center"/>
    </xf>
    <xf numFmtId="0" fontId="6" fillId="6" borderId="11" xfId="0" applyFont="1" applyFill="1" applyBorder="1" applyAlignment="1">
      <alignment horizontal="center" vertical="center"/>
    </xf>
    <xf numFmtId="0" fontId="6" fillId="6" borderId="21" xfId="0" applyFont="1" applyFill="1" applyBorder="1" applyAlignment="1">
      <alignment horizontal="center" vertical="center"/>
    </xf>
    <xf numFmtId="0" fontId="6" fillId="6" borderId="20" xfId="0" applyFont="1" applyFill="1" applyBorder="1" applyAlignment="1">
      <alignment horizontal="center" vertical="center"/>
    </xf>
    <xf numFmtId="0" fontId="6" fillId="6" borderId="14" xfId="0" applyFont="1" applyFill="1" applyBorder="1" applyAlignment="1">
      <alignment horizontal="center" vertical="center"/>
    </xf>
    <xf numFmtId="0" fontId="11" fillId="5" borderId="0" xfId="0" applyFont="1" applyFill="1" applyAlignment="1">
      <alignment horizontal="center"/>
    </xf>
    <xf numFmtId="0" fontId="6" fillId="0" borderId="0" xfId="0" applyFont="1" applyAlignment="1">
      <alignment horizontal="left"/>
    </xf>
    <xf numFmtId="0" fontId="11" fillId="0" borderId="0" xfId="0" applyFont="1" applyAlignment="1">
      <alignment horizontal="left" vertical="center" wrapText="1"/>
    </xf>
    <xf numFmtId="0" fontId="11" fillId="0" borderId="0" xfId="0" applyFont="1" applyAlignment="1">
      <alignment horizontal="left" vertical="center"/>
    </xf>
    <xf numFmtId="0" fontId="9" fillId="0" borderId="5" xfId="3" applyFont="1" applyBorder="1" applyAlignment="1">
      <alignment horizontal="left"/>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165" fontId="11" fillId="0" borderId="1" xfId="1" applyNumberFormat="1" applyFont="1" applyBorder="1" applyAlignment="1">
      <alignment horizontal="center"/>
    </xf>
    <xf numFmtId="165" fontId="11" fillId="0" borderId="3" xfId="1" applyNumberFormat="1" applyFont="1" applyBorder="1" applyAlignment="1">
      <alignment horizontal="center"/>
    </xf>
    <xf numFmtId="0" fontId="6" fillId="0" borderId="0" xfId="0" applyFont="1" applyAlignment="1">
      <alignment horizontal="left" wrapText="1"/>
    </xf>
    <xf numFmtId="0" fontId="6" fillId="0" borderId="0" xfId="0" applyFont="1" applyAlignment="1">
      <alignment horizontal="justify" wrapText="1"/>
    </xf>
    <xf numFmtId="0" fontId="11" fillId="0" borderId="0" xfId="0" applyFont="1" applyAlignment="1">
      <alignment horizontal="center"/>
    </xf>
    <xf numFmtId="0" fontId="10" fillId="0" borderId="0" xfId="0" applyFont="1" applyAlignment="1">
      <alignment horizontal="center" vertical="center" wrapText="1"/>
    </xf>
    <xf numFmtId="0" fontId="6" fillId="0" borderId="0" xfId="0" applyFont="1" applyAlignment="1">
      <alignment horizontal="center" vertical="center" wrapText="1"/>
    </xf>
    <xf numFmtId="0" fontId="11" fillId="0" borderId="0" xfId="0" applyFont="1" applyAlignment="1">
      <alignment horizontal="left"/>
    </xf>
    <xf numFmtId="0" fontId="11" fillId="0" borderId="0" xfId="0" applyFont="1" applyAlignment="1">
      <alignment horizontal="left" wrapText="1"/>
    </xf>
    <xf numFmtId="0" fontId="28" fillId="0" borderId="0" xfId="4" applyFont="1" applyAlignment="1">
      <alignment horizontal="center"/>
    </xf>
    <xf numFmtId="0" fontId="29" fillId="0" borderId="0" xfId="4" applyFont="1" applyAlignment="1">
      <alignment horizontal="center"/>
    </xf>
    <xf numFmtId="0" fontId="34" fillId="0" borderId="18" xfId="3" applyFont="1" applyFill="1" applyBorder="1" applyAlignment="1">
      <alignment horizontal="center" vertical="center"/>
    </xf>
    <xf numFmtId="0" fontId="34" fillId="0" borderId="12" xfId="3" applyFont="1" applyFill="1" applyBorder="1" applyAlignment="1">
      <alignment horizontal="center" vertical="center"/>
    </xf>
    <xf numFmtId="0" fontId="34" fillId="0" borderId="21" xfId="3" applyFont="1" applyFill="1" applyBorder="1" applyAlignment="1">
      <alignment horizontal="center" vertical="center"/>
    </xf>
    <xf numFmtId="0" fontId="34" fillId="0" borderId="17" xfId="3" applyFont="1" applyFill="1" applyBorder="1" applyAlignment="1">
      <alignment horizontal="center" vertical="center"/>
    </xf>
    <xf numFmtId="0" fontId="34" fillId="0" borderId="19" xfId="3" applyFont="1" applyFill="1" applyBorder="1" applyAlignment="1">
      <alignment horizontal="center" vertical="center"/>
    </xf>
    <xf numFmtId="0" fontId="34" fillId="0" borderId="15" xfId="3" applyFont="1" applyFill="1" applyBorder="1" applyAlignment="1">
      <alignment horizontal="center" vertical="center"/>
    </xf>
    <xf numFmtId="0" fontId="28" fillId="2" borderId="0" xfId="5" applyFont="1" applyFill="1" applyAlignment="1">
      <alignment horizontal="center" vertical="center"/>
    </xf>
    <xf numFmtId="0" fontId="29" fillId="0" borderId="0" xfId="4" applyFont="1" applyAlignment="1">
      <alignment horizontal="center" vertical="top"/>
    </xf>
    <xf numFmtId="0" fontId="30" fillId="0" borderId="0" xfId="4" applyFont="1" applyAlignment="1">
      <alignment horizontal="center"/>
    </xf>
    <xf numFmtId="0" fontId="27" fillId="0" borderId="0" xfId="0" applyFont="1" applyAlignment="1">
      <alignment horizontal="left"/>
    </xf>
    <xf numFmtId="0" fontId="6" fillId="0" borderId="0" xfId="0" applyFont="1"/>
    <xf numFmtId="0" fontId="11" fillId="0" borderId="17" xfId="0" applyFont="1" applyBorder="1" applyAlignment="1">
      <alignment horizontal="center" vertical="center"/>
    </xf>
    <xf numFmtId="0" fontId="11" fillId="0" borderId="15" xfId="0" applyFont="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6" fillId="0" borderId="0" xfId="0" applyFont="1" applyAlignment="1">
      <alignment horizontal="left"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6" fillId="0" borderId="21" xfId="0" applyFont="1" applyBorder="1" applyAlignment="1">
      <alignment horizontal="center" vertical="center"/>
    </xf>
    <xf numFmtId="0" fontId="6" fillId="0" borderId="20"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Alignment="1">
      <alignment horizontal="justify" vertical="center" wrapText="1"/>
    </xf>
    <xf numFmtId="0" fontId="11" fillId="0" borderId="0" xfId="0" applyFont="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justify" wrapText="1"/>
    </xf>
    <xf numFmtId="0" fontId="22" fillId="0" borderId="0" xfId="0" applyFont="1" applyAlignment="1">
      <alignment horizontal="justify" wrapText="1"/>
    </xf>
    <xf numFmtId="0" fontId="6" fillId="0" borderId="0" xfId="0" applyFont="1" applyAlignment="1">
      <alignment horizontal="left" vertical="center" wrapText="1"/>
    </xf>
    <xf numFmtId="0" fontId="11" fillId="0" borderId="1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13" fillId="0" borderId="0" xfId="0" applyFont="1" applyAlignment="1">
      <alignment horizontal="left" vertical="top" wrapText="1"/>
    </xf>
    <xf numFmtId="0" fontId="13"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vertical="center" wrapText="1"/>
    </xf>
    <xf numFmtId="0" fontId="10" fillId="0" borderId="0" xfId="0" applyFont="1" applyAlignment="1">
      <alignment horizontal="center"/>
    </xf>
    <xf numFmtId="0" fontId="14" fillId="0" borderId="0" xfId="4" applyFont="1" applyAlignment="1">
      <alignment horizontal="center" vertical="top"/>
    </xf>
    <xf numFmtId="0" fontId="14" fillId="0" borderId="0" xfId="4" applyFont="1" applyAlignment="1">
      <alignment horizontal="center" vertical="center"/>
    </xf>
    <xf numFmtId="0" fontId="15" fillId="4" borderId="17" xfId="6" applyFont="1" applyFill="1" applyBorder="1" applyAlignment="1">
      <alignment horizontal="center" vertical="center" wrapText="1"/>
    </xf>
    <xf numFmtId="0" fontId="15" fillId="4" borderId="15" xfId="6" applyFont="1" applyFill="1" applyBorder="1" applyAlignment="1">
      <alignment horizontal="center" vertical="center" wrapText="1"/>
    </xf>
    <xf numFmtId="0" fontId="15" fillId="4" borderId="4" xfId="6" applyFont="1" applyFill="1" applyBorder="1" applyAlignment="1">
      <alignment horizontal="center" vertical="center" wrapText="1"/>
    </xf>
    <xf numFmtId="0" fontId="15" fillId="0" borderId="17" xfId="6" applyFont="1" applyBorder="1" applyAlignment="1">
      <alignment horizontal="center" vertical="center" wrapText="1"/>
    </xf>
    <xf numFmtId="0" fontId="15" fillId="0" borderId="15" xfId="6" applyFont="1" applyBorder="1" applyAlignment="1">
      <alignment horizontal="center" vertical="center" wrapText="1"/>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2" fillId="0" borderId="0" xfId="0" applyFont="1" applyAlignment="1">
      <alignment horizontal="center"/>
    </xf>
    <xf numFmtId="0" fontId="11" fillId="3" borderId="6" xfId="0" applyFont="1" applyFill="1" applyBorder="1" applyAlignment="1">
      <alignment horizontal="center"/>
    </xf>
    <xf numFmtId="0" fontId="11" fillId="3" borderId="7" xfId="0" applyFont="1" applyFill="1" applyBorder="1" applyAlignment="1">
      <alignment horizontal="center"/>
    </xf>
    <xf numFmtId="0" fontId="11" fillId="3" borderId="8" xfId="0" applyFont="1" applyFill="1" applyBorder="1" applyAlignment="1">
      <alignment horizontal="center"/>
    </xf>
    <xf numFmtId="0" fontId="11" fillId="3" borderId="27"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3" fontId="13" fillId="0" borderId="12" xfId="0" applyNumberFormat="1" applyFont="1" applyFill="1" applyBorder="1" applyAlignment="1">
      <alignment horizontal="center" vertical="center"/>
    </xf>
    <xf numFmtId="3" fontId="13" fillId="0" borderId="19" xfId="0" applyNumberFormat="1" applyFont="1" applyFill="1" applyBorder="1" applyAlignment="1">
      <alignment horizontal="center" vertical="center"/>
    </xf>
    <xf numFmtId="41" fontId="13" fillId="0" borderId="19" xfId="1" applyFont="1" applyFill="1" applyBorder="1" applyAlignment="1">
      <alignment horizontal="center" vertical="center"/>
    </xf>
  </cellXfs>
  <cellStyles count="11">
    <cellStyle name="Hipervínculo" xfId="3" builtinId="8"/>
    <cellStyle name="Millares [0]" xfId="1" builtinId="6"/>
    <cellStyle name="Millares [0] 10" xfId="10" xr:uid="{CE97DC9D-30BC-49DD-9D57-9E779C8EA74D}"/>
    <cellStyle name="Millares [0] 2" xfId="7" xr:uid="{4FCDB0C6-56ED-4598-9F9B-48FFB5487A21}"/>
    <cellStyle name="Millares [0] 3" xfId="9" xr:uid="{94A78992-E17E-45AF-A370-3C611600E824}"/>
    <cellStyle name="Normal" xfId="0" builtinId="0"/>
    <cellStyle name="Normal 11" xfId="8" xr:uid="{B2D3326E-D752-4163-B813-ABF9E6EFD4C9}"/>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tabSelected="1" zoomScaleNormal="100" workbookViewId="0"/>
  </sheetViews>
  <sheetFormatPr baseColWidth="10" defaultColWidth="9.140625" defaultRowHeight="15" x14ac:dyDescent="0.25"/>
  <cols>
    <col min="1" max="1" width="2.85546875" style="2" customWidth="1"/>
    <col min="2" max="6" width="23" style="2" customWidth="1"/>
    <col min="7" max="7" width="2.85546875" style="2" customWidth="1"/>
    <col min="8" max="16384" width="9.140625" style="2"/>
  </cols>
  <sheetData>
    <row r="2" spans="2:6" x14ac:dyDescent="0.25">
      <c r="B2" s="436" t="s">
        <v>674</v>
      </c>
      <c r="C2" s="437"/>
      <c r="D2" s="437"/>
      <c r="E2" s="437"/>
      <c r="F2" s="438"/>
    </row>
    <row r="3" spans="2:6" x14ac:dyDescent="0.25">
      <c r="B3" s="439"/>
      <c r="C3" s="440"/>
      <c r="D3" s="440"/>
      <c r="E3" s="440"/>
      <c r="F3" s="441"/>
    </row>
    <row r="4" spans="2:6" x14ac:dyDescent="0.25">
      <c r="B4" s="439"/>
      <c r="C4" s="440"/>
      <c r="D4" s="440"/>
      <c r="E4" s="440"/>
      <c r="F4" s="441"/>
    </row>
    <row r="5" spans="2:6" x14ac:dyDescent="0.25">
      <c r="B5" s="439"/>
      <c r="C5" s="440"/>
      <c r="D5" s="440"/>
      <c r="E5" s="440"/>
      <c r="F5" s="441"/>
    </row>
    <row r="6" spans="2:6" x14ac:dyDescent="0.25">
      <c r="B6" s="439"/>
      <c r="C6" s="440"/>
      <c r="D6" s="440"/>
      <c r="E6" s="440"/>
      <c r="F6" s="441"/>
    </row>
    <row r="7" spans="2:6" x14ac:dyDescent="0.25">
      <c r="B7" s="439"/>
      <c r="C7" s="440"/>
      <c r="D7" s="440"/>
      <c r="E7" s="440"/>
      <c r="F7" s="441"/>
    </row>
    <row r="8" spans="2:6" x14ac:dyDescent="0.25">
      <c r="B8" s="439"/>
      <c r="C8" s="440"/>
      <c r="D8" s="440"/>
      <c r="E8" s="440"/>
      <c r="F8" s="441"/>
    </row>
    <row r="9" spans="2:6" x14ac:dyDescent="0.25">
      <c r="B9" s="439"/>
      <c r="C9" s="440"/>
      <c r="D9" s="440"/>
      <c r="E9" s="440"/>
      <c r="F9" s="441"/>
    </row>
    <row r="10" spans="2:6" x14ac:dyDescent="0.25">
      <c r="B10" s="439"/>
      <c r="C10" s="440"/>
      <c r="D10" s="440"/>
      <c r="E10" s="440"/>
      <c r="F10" s="441"/>
    </row>
    <row r="11" spans="2:6" x14ac:dyDescent="0.25">
      <c r="B11" s="439"/>
      <c r="C11" s="440"/>
      <c r="D11" s="440"/>
      <c r="E11" s="440"/>
      <c r="F11" s="441"/>
    </row>
    <row r="12" spans="2:6" x14ac:dyDescent="0.25">
      <c r="B12" s="439"/>
      <c r="C12" s="440"/>
      <c r="D12" s="440"/>
      <c r="E12" s="440"/>
      <c r="F12" s="441"/>
    </row>
    <row r="13" spans="2:6" x14ac:dyDescent="0.25">
      <c r="B13" s="439"/>
      <c r="C13" s="440"/>
      <c r="D13" s="440"/>
      <c r="E13" s="440"/>
      <c r="F13" s="441"/>
    </row>
    <row r="14" spans="2:6" x14ac:dyDescent="0.25">
      <c r="B14" s="439"/>
      <c r="C14" s="440"/>
      <c r="D14" s="440"/>
      <c r="E14" s="440"/>
      <c r="F14" s="441"/>
    </row>
    <row r="15" spans="2:6" x14ac:dyDescent="0.25">
      <c r="B15" s="439"/>
      <c r="C15" s="440"/>
      <c r="D15" s="440"/>
      <c r="E15" s="440"/>
      <c r="F15" s="441"/>
    </row>
    <row r="16" spans="2:6" x14ac:dyDescent="0.25">
      <c r="B16" s="439"/>
      <c r="C16" s="440"/>
      <c r="D16" s="440"/>
      <c r="E16" s="440"/>
      <c r="F16" s="441"/>
    </row>
    <row r="17" spans="2:6" x14ac:dyDescent="0.25">
      <c r="B17" s="439"/>
      <c r="C17" s="440"/>
      <c r="D17" s="440"/>
      <c r="E17" s="440"/>
      <c r="F17" s="441"/>
    </row>
    <row r="18" spans="2:6" x14ac:dyDescent="0.25">
      <c r="B18" s="439"/>
      <c r="C18" s="440"/>
      <c r="D18" s="440"/>
      <c r="E18" s="440"/>
      <c r="F18" s="441"/>
    </row>
    <row r="19" spans="2:6" x14ac:dyDescent="0.25">
      <c r="B19" s="439"/>
      <c r="C19" s="440"/>
      <c r="D19" s="440"/>
      <c r="E19" s="440"/>
      <c r="F19" s="441"/>
    </row>
    <row r="20" spans="2:6" x14ac:dyDescent="0.25">
      <c r="B20" s="439"/>
      <c r="C20" s="440"/>
      <c r="D20" s="440"/>
      <c r="E20" s="440"/>
      <c r="F20" s="441"/>
    </row>
    <row r="21" spans="2:6" x14ac:dyDescent="0.25">
      <c r="B21" s="439"/>
      <c r="C21" s="440"/>
      <c r="D21" s="440"/>
      <c r="E21" s="440"/>
      <c r="F21" s="441"/>
    </row>
    <row r="22" spans="2:6" x14ac:dyDescent="0.25">
      <c r="B22" s="439"/>
      <c r="C22" s="440"/>
      <c r="D22" s="440"/>
      <c r="E22" s="440"/>
      <c r="F22" s="441"/>
    </row>
    <row r="23" spans="2:6" x14ac:dyDescent="0.25">
      <c r="B23" s="439"/>
      <c r="C23" s="440"/>
      <c r="D23" s="440"/>
      <c r="E23" s="440"/>
      <c r="F23" s="441"/>
    </row>
    <row r="24" spans="2:6" x14ac:dyDescent="0.25">
      <c r="B24" s="442"/>
      <c r="C24" s="443"/>
      <c r="D24" s="443"/>
      <c r="E24" s="443"/>
      <c r="F24" s="444"/>
    </row>
  </sheetData>
  <mergeCells count="1">
    <mergeCell ref="B2:F24"/>
  </mergeCells>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7"/>
  <sheetViews>
    <sheetView showGridLines="0" zoomScaleNormal="100" workbookViewId="0">
      <selection activeCell="B17" sqref="B17"/>
    </sheetView>
  </sheetViews>
  <sheetFormatPr baseColWidth="10" defaultColWidth="11.42578125" defaultRowHeight="15" x14ac:dyDescent="0.25"/>
  <cols>
    <col min="1" max="1" width="2.85546875" style="2" customWidth="1"/>
    <col min="2" max="2" width="68.85546875" style="2" customWidth="1"/>
    <col min="3" max="3" width="11.42578125" style="2"/>
    <col min="4" max="4" width="2.85546875" style="2" customWidth="1"/>
    <col min="5" max="16384" width="11.42578125" style="2"/>
  </cols>
  <sheetData>
    <row r="2" spans="2:3" x14ac:dyDescent="0.25">
      <c r="B2" s="445" t="s">
        <v>0</v>
      </c>
      <c r="C2" s="445"/>
    </row>
    <row r="3" spans="2:3" x14ac:dyDescent="0.25">
      <c r="B3" s="76"/>
    </row>
    <row r="4" spans="2:3" x14ac:dyDescent="0.25">
      <c r="B4" s="3" t="s">
        <v>1</v>
      </c>
      <c r="C4" s="413" t="s">
        <v>2</v>
      </c>
    </row>
    <row r="5" spans="2:3" x14ac:dyDescent="0.25">
      <c r="B5" s="3" t="s">
        <v>3</v>
      </c>
      <c r="C5" s="413" t="s">
        <v>4</v>
      </c>
    </row>
    <row r="6" spans="2:3" x14ac:dyDescent="0.25">
      <c r="B6" s="3" t="s">
        <v>5</v>
      </c>
      <c r="C6" s="413" t="s">
        <v>6</v>
      </c>
    </row>
    <row r="7" spans="2:3" x14ac:dyDescent="0.25">
      <c r="B7" s="3" t="s">
        <v>459</v>
      </c>
      <c r="C7" s="413" t="s">
        <v>7</v>
      </c>
    </row>
    <row r="8" spans="2:3" x14ac:dyDescent="0.25">
      <c r="B8" s="3" t="s">
        <v>8</v>
      </c>
      <c r="C8" s="413" t="s">
        <v>9</v>
      </c>
    </row>
    <row r="9" spans="2:3" x14ac:dyDescent="0.25">
      <c r="B9" s="414" t="s">
        <v>343</v>
      </c>
      <c r="C9" s="413" t="s">
        <v>10</v>
      </c>
    </row>
    <row r="10" spans="2:3" x14ac:dyDescent="0.25">
      <c r="B10" s="414" t="s">
        <v>341</v>
      </c>
      <c r="C10" s="413" t="s">
        <v>11</v>
      </c>
    </row>
    <row r="11" spans="2:3" x14ac:dyDescent="0.25">
      <c r="B11" s="414" t="s">
        <v>12</v>
      </c>
      <c r="C11" s="413" t="s">
        <v>13</v>
      </c>
    </row>
    <row r="12" spans="2:3" x14ac:dyDescent="0.25">
      <c r="B12" s="414" t="s">
        <v>342</v>
      </c>
      <c r="C12" s="413" t="s">
        <v>14</v>
      </c>
    </row>
    <row r="13" spans="2:3" x14ac:dyDescent="0.25">
      <c r="B13" s="414" t="s">
        <v>458</v>
      </c>
      <c r="C13" s="413" t="s">
        <v>15</v>
      </c>
    </row>
    <row r="14" spans="2:3" x14ac:dyDescent="0.25">
      <c r="B14" s="414" t="s">
        <v>358</v>
      </c>
      <c r="C14" s="413" t="s">
        <v>16</v>
      </c>
    </row>
    <row r="15" spans="2:3" x14ac:dyDescent="0.25">
      <c r="B15" s="414" t="s">
        <v>357</v>
      </c>
      <c r="C15" s="413" t="s">
        <v>17</v>
      </c>
    </row>
    <row r="16" spans="2:3" x14ac:dyDescent="0.25">
      <c r="B16" s="414" t="s">
        <v>461</v>
      </c>
      <c r="C16" s="413" t="s">
        <v>18</v>
      </c>
    </row>
    <row r="17" spans="2:3" x14ac:dyDescent="0.25">
      <c r="B17" s="414" t="s">
        <v>356</v>
      </c>
      <c r="C17" s="413" t="s">
        <v>460</v>
      </c>
    </row>
  </sheetData>
  <mergeCells count="1">
    <mergeCell ref="B2:C2"/>
  </mergeCells>
  <hyperlinks>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4'!A1" display="FLUJO DE CAJA" xr:uid="{D206098C-A661-474F-8C3E-3629BE7D8A99}"/>
    <hyperlink ref="B8" location="'05'!A1" display="EVOLUCIÓN DEL PATRIMONIO NETO" xr:uid="{5ADDA97C-DB5E-4AA3-BA18-DD17EE1CBEC0}"/>
    <hyperlink ref="B9" location="'06'!A1" display="NOTAS A LOS ESTADOS CONRABLES (NOTA 1 A NOTA 4)" xr:uid="{0D3166B4-A42C-4CF7-9E6F-817BD1FC07AF}"/>
    <hyperlink ref="B10" location="'07'!A1" display="NOTAS A LOS ESTADOS CONRABLES NOTA 5 (INCISO A A I)" xr:uid="{AAE48104-1575-4D8B-89F6-451AA6ADBC3A}"/>
    <hyperlink ref="B11" location="'08'!A1" display="NOTAS A LOS ESTADOS CONRABLES NOTA 5 (INCISO J)" xr:uid="{76B7F85D-6E98-4A40-AD2C-AC560975EB36}"/>
    <hyperlink ref="B12" location="'09'!A1" display="NOTAS A LOS ESTADOS CONRABLES NOTA 5 (INCISO K A W)" xr:uid="{89E94D3F-F68E-4EA0-93D9-43C3FC8B7CA0}"/>
    <hyperlink ref="B13" location="'10'!A1" display="NOTAS A LOS ESTADOS CONRABLES (NOTA 6 A NOTA 13)" xr:uid="{EE5E2D2D-A13E-4DBD-B60F-91AB3E0AEF75}"/>
    <hyperlink ref="B14" location="'11'!A1" display="CARTERA DE INVERSIONES - ANEXO I" xr:uid="{28E56AC8-4DC2-406D-9B4E-4ADF11FCB415}"/>
    <hyperlink ref="B15" location="'12'!A1" display="BIENES DE USO - ANEXO II" xr:uid="{E3CB6384-E84F-4249-8B26-E0C0040999A3}"/>
    <hyperlink ref="B17" location="'13'!A1" display="COMPOSICIÓN ACCIONARIA - ANEXO DE CAPITAL" xr:uid="{26C64653-22D6-4F6A-A507-E02858869B25}"/>
    <hyperlink ref="B16" location="'13'!A1" display="INTAGIBLES - ANEXO III" xr:uid="{89BB330E-76B0-4F90-B73F-C9611B8AA26D}"/>
  </hyperlinks>
  <pageMargins left="0.25" right="0.25" top="0.75" bottom="0.75" header="0.3" footer="0.3"/>
  <pageSetup paperSize="9" orientation="portrait" r:id="rId1"/>
  <ignoredErrors>
    <ignoredError sqref="C4:C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A1:M93"/>
  <sheetViews>
    <sheetView showGridLines="0" topLeftCell="A78" zoomScaleNormal="100" workbookViewId="0">
      <selection activeCell="D88" sqref="D88"/>
    </sheetView>
  </sheetViews>
  <sheetFormatPr baseColWidth="10" defaultColWidth="11.42578125" defaultRowHeight="15" x14ac:dyDescent="0.25"/>
  <cols>
    <col min="1" max="1" width="2.85546875" style="2" customWidth="1"/>
    <col min="2" max="2" width="6.140625" style="2" customWidth="1"/>
    <col min="3" max="3" width="23.140625" style="2" customWidth="1"/>
    <col min="4" max="8" width="22.5703125" style="2" customWidth="1"/>
    <col min="9" max="9" width="2.7109375" style="2" customWidth="1"/>
    <col min="10" max="16384" width="11.42578125" style="2"/>
  </cols>
  <sheetData>
    <row r="1" spans="1:8" x14ac:dyDescent="0.25">
      <c r="A1" s="3" t="s">
        <v>456</v>
      </c>
    </row>
    <row r="2" spans="1:8" x14ac:dyDescent="0.25">
      <c r="B2" s="458" t="s">
        <v>1</v>
      </c>
      <c r="C2" s="458"/>
      <c r="D2" s="458"/>
      <c r="E2" s="458"/>
      <c r="F2" s="458"/>
    </row>
    <row r="3" spans="1:8" x14ac:dyDescent="0.25">
      <c r="B3" s="459" t="s">
        <v>625</v>
      </c>
      <c r="C3" s="459"/>
      <c r="D3" s="459"/>
      <c r="E3" s="459"/>
      <c r="F3" s="459"/>
    </row>
    <row r="4" spans="1:8" x14ac:dyDescent="0.25">
      <c r="B4" s="448" t="s">
        <v>19</v>
      </c>
      <c r="C4" s="448"/>
      <c r="D4" s="448"/>
      <c r="E4" s="448"/>
      <c r="F4" s="448"/>
    </row>
    <row r="5" spans="1:8" x14ac:dyDescent="0.25">
      <c r="B5" s="136"/>
      <c r="C5" s="136"/>
      <c r="D5" s="136"/>
      <c r="E5" s="136"/>
      <c r="F5" s="136"/>
    </row>
    <row r="6" spans="1:8" x14ac:dyDescent="0.25">
      <c r="B6" s="76" t="s">
        <v>20</v>
      </c>
      <c r="E6" s="138" t="s">
        <v>350</v>
      </c>
      <c r="F6" s="138"/>
      <c r="G6" s="138"/>
      <c r="H6" s="138"/>
    </row>
    <row r="7" spans="1:8" x14ac:dyDescent="0.25">
      <c r="B7" s="76" t="s">
        <v>21</v>
      </c>
      <c r="C7" s="76"/>
      <c r="D7" s="76"/>
      <c r="E7" s="2" t="s">
        <v>22</v>
      </c>
    </row>
    <row r="8" spans="1:8" x14ac:dyDescent="0.25">
      <c r="B8" s="76" t="s">
        <v>23</v>
      </c>
      <c r="C8" s="76"/>
      <c r="D8" s="76"/>
      <c r="E8" s="2" t="s">
        <v>24</v>
      </c>
    </row>
    <row r="9" spans="1:8" x14ac:dyDescent="0.25">
      <c r="B9" s="76" t="s">
        <v>25</v>
      </c>
      <c r="C9" s="76"/>
      <c r="D9" s="76"/>
      <c r="E9" s="2" t="s">
        <v>26</v>
      </c>
    </row>
    <row r="10" spans="1:8" x14ac:dyDescent="0.25">
      <c r="B10" s="76" t="s">
        <v>27</v>
      </c>
      <c r="C10" s="76"/>
      <c r="D10" s="76"/>
      <c r="E10" s="2" t="s">
        <v>28</v>
      </c>
    </row>
    <row r="11" spans="1:8" x14ac:dyDescent="0.25">
      <c r="B11" s="76" t="s">
        <v>29</v>
      </c>
      <c r="C11" s="76"/>
      <c r="D11" s="76"/>
      <c r="E11" s="2" t="s">
        <v>30</v>
      </c>
    </row>
    <row r="12" spans="1:8" x14ac:dyDescent="0.25">
      <c r="B12" s="76" t="s">
        <v>31</v>
      </c>
      <c r="C12" s="76"/>
      <c r="D12" s="76"/>
      <c r="E12" s="2" t="s">
        <v>32</v>
      </c>
    </row>
    <row r="13" spans="1:8" x14ac:dyDescent="0.25">
      <c r="B13" s="76" t="s">
        <v>33</v>
      </c>
      <c r="C13" s="76"/>
      <c r="D13" s="76"/>
      <c r="E13" s="2" t="s">
        <v>26</v>
      </c>
    </row>
    <row r="15" spans="1:8" x14ac:dyDescent="0.25">
      <c r="B15" s="448" t="s">
        <v>34</v>
      </c>
      <c r="C15" s="448"/>
      <c r="D15" s="448"/>
      <c r="E15" s="448"/>
      <c r="F15" s="448"/>
    </row>
    <row r="17" spans="2:8" ht="16.5" customHeight="1" x14ac:dyDescent="0.25">
      <c r="B17" s="456" t="s">
        <v>35</v>
      </c>
      <c r="C17" s="456"/>
      <c r="D17" s="456"/>
      <c r="E17" s="456"/>
      <c r="F17" s="456"/>
      <c r="G17" s="456"/>
      <c r="H17" s="456"/>
    </row>
    <row r="18" spans="2:8" x14ac:dyDescent="0.25">
      <c r="B18" s="456"/>
      <c r="C18" s="456"/>
      <c r="D18" s="456"/>
      <c r="E18" s="456"/>
      <c r="F18" s="456"/>
      <c r="G18" s="456"/>
      <c r="H18" s="456"/>
    </row>
    <row r="19" spans="2:8" x14ac:dyDescent="0.25">
      <c r="B19" s="456"/>
      <c r="C19" s="456"/>
      <c r="D19" s="456"/>
      <c r="E19" s="456"/>
      <c r="F19" s="456"/>
      <c r="G19" s="456"/>
      <c r="H19" s="456"/>
    </row>
    <row r="20" spans="2:8" x14ac:dyDescent="0.25">
      <c r="B20" s="456"/>
      <c r="C20" s="456"/>
      <c r="D20" s="456"/>
      <c r="E20" s="456"/>
      <c r="F20" s="456"/>
      <c r="G20" s="456"/>
      <c r="H20" s="456"/>
    </row>
    <row r="21" spans="2:8" x14ac:dyDescent="0.25">
      <c r="B21" s="456"/>
      <c r="C21" s="456"/>
      <c r="D21" s="456"/>
      <c r="E21" s="456"/>
      <c r="F21" s="456"/>
      <c r="G21" s="456"/>
      <c r="H21" s="456"/>
    </row>
    <row r="23" spans="2:8" x14ac:dyDescent="0.25">
      <c r="B23" s="447" t="s">
        <v>36</v>
      </c>
      <c r="C23" s="447"/>
      <c r="D23" s="447"/>
      <c r="E23" s="447"/>
      <c r="F23" s="447"/>
      <c r="G23" s="447"/>
      <c r="H23" s="447"/>
    </row>
    <row r="25" spans="2:8" x14ac:dyDescent="0.25">
      <c r="B25" s="457" t="s">
        <v>37</v>
      </c>
      <c r="C25" s="457"/>
      <c r="D25" s="5"/>
      <c r="E25" s="460" t="s">
        <v>38</v>
      </c>
      <c r="F25" s="460"/>
    </row>
    <row r="26" spans="2:8" x14ac:dyDescent="0.25">
      <c r="B26" s="460" t="s">
        <v>39</v>
      </c>
      <c r="C26" s="460"/>
      <c r="D26" s="134"/>
    </row>
    <row r="27" spans="2:8" x14ac:dyDescent="0.25">
      <c r="B27" s="446" t="s">
        <v>40</v>
      </c>
      <c r="C27" s="446"/>
      <c r="D27" s="138"/>
      <c r="E27" s="455" t="s">
        <v>41</v>
      </c>
      <c r="F27" s="455"/>
    </row>
    <row r="28" spans="2:8" x14ac:dyDescent="0.25">
      <c r="B28" s="446" t="s">
        <v>42</v>
      </c>
      <c r="C28" s="446"/>
      <c r="D28" s="138"/>
      <c r="E28" s="455" t="s">
        <v>43</v>
      </c>
      <c r="F28" s="455"/>
    </row>
    <row r="29" spans="2:8" x14ac:dyDescent="0.25">
      <c r="B29" s="446" t="s">
        <v>44</v>
      </c>
      <c r="C29" s="446"/>
      <c r="D29" s="138"/>
      <c r="E29" s="455" t="s">
        <v>45</v>
      </c>
      <c r="F29" s="455"/>
    </row>
    <row r="30" spans="2:8" x14ac:dyDescent="0.25">
      <c r="B30" s="446" t="s">
        <v>351</v>
      </c>
      <c r="C30" s="446"/>
      <c r="D30" s="138"/>
      <c r="E30" s="135" t="s">
        <v>242</v>
      </c>
      <c r="F30" s="135"/>
    </row>
    <row r="31" spans="2:8" x14ac:dyDescent="0.25">
      <c r="B31" s="461" t="s">
        <v>46</v>
      </c>
      <c r="C31" s="461"/>
      <c r="D31" s="275"/>
      <c r="E31" s="135"/>
      <c r="F31" s="135"/>
    </row>
    <row r="32" spans="2:8" x14ac:dyDescent="0.25">
      <c r="B32" s="446" t="s">
        <v>47</v>
      </c>
      <c r="C32" s="446"/>
      <c r="D32" s="138"/>
      <c r="E32" s="455" t="s">
        <v>48</v>
      </c>
      <c r="F32" s="455"/>
    </row>
    <row r="33" spans="2:8" x14ac:dyDescent="0.25">
      <c r="B33" s="446" t="s">
        <v>49</v>
      </c>
      <c r="C33" s="446"/>
      <c r="D33" s="138"/>
      <c r="E33" s="455" t="s">
        <v>475</v>
      </c>
      <c r="F33" s="455"/>
    </row>
    <row r="34" spans="2:8" x14ac:dyDescent="0.25">
      <c r="B34" s="446" t="s">
        <v>346</v>
      </c>
      <c r="C34" s="446"/>
      <c r="D34" s="138"/>
      <c r="E34" s="455" t="s">
        <v>476</v>
      </c>
      <c r="F34" s="455"/>
    </row>
    <row r="35" spans="2:8" x14ac:dyDescent="0.25">
      <c r="B35" s="446" t="s">
        <v>52</v>
      </c>
      <c r="C35" s="446"/>
      <c r="D35" s="446"/>
      <c r="E35" s="455" t="s">
        <v>477</v>
      </c>
      <c r="F35" s="455"/>
    </row>
    <row r="36" spans="2:8" x14ac:dyDescent="0.25">
      <c r="B36" s="446" t="s">
        <v>347</v>
      </c>
      <c r="C36" s="446"/>
      <c r="D36" s="138"/>
      <c r="E36" s="455" t="s">
        <v>478</v>
      </c>
      <c r="F36" s="455"/>
    </row>
    <row r="37" spans="2:8" x14ac:dyDescent="0.25">
      <c r="B37" s="446" t="s">
        <v>54</v>
      </c>
      <c r="C37" s="446"/>
      <c r="D37" s="138"/>
      <c r="E37" s="455" t="s">
        <v>479</v>
      </c>
      <c r="F37" s="455"/>
    </row>
    <row r="39" spans="2:8" x14ac:dyDescent="0.25">
      <c r="B39" s="134" t="s">
        <v>55</v>
      </c>
    </row>
    <row r="41" spans="2:8" ht="16.5" customHeight="1" x14ac:dyDescent="0.25">
      <c r="B41" s="456" t="s">
        <v>499</v>
      </c>
      <c r="C41" s="456"/>
      <c r="D41" s="456"/>
      <c r="E41" s="456"/>
      <c r="F41" s="456"/>
      <c r="G41" s="456"/>
      <c r="H41" s="456"/>
    </row>
    <row r="42" spans="2:8" ht="25.5" customHeight="1" x14ac:dyDescent="0.25">
      <c r="B42" s="456"/>
      <c r="C42" s="456"/>
      <c r="D42" s="456"/>
      <c r="E42" s="456"/>
      <c r="F42" s="456"/>
      <c r="G42" s="456"/>
      <c r="H42" s="456"/>
    </row>
    <row r="43" spans="2:8" x14ac:dyDescent="0.25">
      <c r="B43" s="76" t="s">
        <v>56</v>
      </c>
      <c r="E43" s="2" t="s">
        <v>500</v>
      </c>
    </row>
    <row r="44" spans="2:8" x14ac:dyDescent="0.25">
      <c r="B44" s="76" t="s">
        <v>57</v>
      </c>
      <c r="E44" s="2" t="s">
        <v>501</v>
      </c>
    </row>
    <row r="45" spans="2:8" x14ac:dyDescent="0.25">
      <c r="B45" s="76" t="s">
        <v>58</v>
      </c>
      <c r="E45" s="2" t="s">
        <v>626</v>
      </c>
    </row>
    <row r="46" spans="2:8" x14ac:dyDescent="0.25">
      <c r="B46" s="76" t="s">
        <v>59</v>
      </c>
      <c r="E46" s="2" t="s">
        <v>60</v>
      </c>
    </row>
    <row r="48" spans="2:8" x14ac:dyDescent="0.25">
      <c r="B48" s="450" t="s">
        <v>61</v>
      </c>
      <c r="C48" s="451"/>
      <c r="D48" s="451"/>
      <c r="E48" s="451"/>
      <c r="F48" s="451"/>
      <c r="G48" s="451"/>
      <c r="H48" s="452"/>
    </row>
    <row r="49" spans="2:8" ht="59.25" customHeight="1" x14ac:dyDescent="0.25">
      <c r="B49" s="401" t="s">
        <v>62</v>
      </c>
      <c r="C49" s="401" t="s">
        <v>63</v>
      </c>
      <c r="D49" s="401" t="s">
        <v>64</v>
      </c>
      <c r="E49" s="401" t="s">
        <v>65</v>
      </c>
      <c r="F49" s="401" t="s">
        <v>66</v>
      </c>
      <c r="G49" s="402" t="s">
        <v>67</v>
      </c>
      <c r="H49" s="403" t="s">
        <v>68</v>
      </c>
    </row>
    <row r="50" spans="2:8" x14ac:dyDescent="0.25">
      <c r="B50" s="404">
        <v>1</v>
      </c>
      <c r="C50" s="404" t="s">
        <v>69</v>
      </c>
      <c r="D50" s="252">
        <v>15740</v>
      </c>
      <c r="E50" s="405" t="s">
        <v>70</v>
      </c>
      <c r="F50" s="406">
        <v>78700</v>
      </c>
      <c r="G50" s="252">
        <v>15740000000</v>
      </c>
      <c r="H50" s="407">
        <v>0.42037229922816016</v>
      </c>
    </row>
    <row r="51" spans="2:8" x14ac:dyDescent="0.25">
      <c r="B51" s="404">
        <v>2</v>
      </c>
      <c r="C51" s="404" t="s">
        <v>69</v>
      </c>
      <c r="D51" s="252">
        <v>15703</v>
      </c>
      <c r="E51" s="405" t="s">
        <v>71</v>
      </c>
      <c r="F51" s="406">
        <v>15703</v>
      </c>
      <c r="G51" s="252">
        <v>15703000000</v>
      </c>
      <c r="H51" s="407">
        <v>0.41938413054509521</v>
      </c>
    </row>
    <row r="52" spans="2:8" x14ac:dyDescent="0.25">
      <c r="B52" s="404">
        <v>3</v>
      </c>
      <c r="C52" s="404" t="s">
        <v>69</v>
      </c>
      <c r="D52" s="252">
        <v>2000</v>
      </c>
      <c r="E52" s="405" t="s">
        <v>72</v>
      </c>
      <c r="F52" s="406">
        <v>0</v>
      </c>
      <c r="G52" s="252">
        <v>2000000000</v>
      </c>
      <c r="H52" s="407">
        <v>5.3414523408914887E-2</v>
      </c>
    </row>
    <row r="53" spans="2:8" x14ac:dyDescent="0.25">
      <c r="B53" s="404">
        <v>4</v>
      </c>
      <c r="C53" s="404" t="s">
        <v>69</v>
      </c>
      <c r="D53" s="252">
        <v>2000</v>
      </c>
      <c r="E53" s="405" t="s">
        <v>73</v>
      </c>
      <c r="F53" s="406">
        <v>0</v>
      </c>
      <c r="G53" s="252">
        <v>2000000000</v>
      </c>
      <c r="H53" s="407">
        <v>5.3414523408914887E-2</v>
      </c>
    </row>
    <row r="54" spans="2:8" x14ac:dyDescent="0.25">
      <c r="B54" s="404">
        <v>5</v>
      </c>
      <c r="C54" s="408" t="s">
        <v>69</v>
      </c>
      <c r="D54" s="252">
        <v>2000</v>
      </c>
      <c r="E54" s="405" t="s">
        <v>74</v>
      </c>
      <c r="F54" s="406">
        <v>0</v>
      </c>
      <c r="G54" s="252">
        <v>2000000000</v>
      </c>
      <c r="H54" s="407">
        <v>5.3414523408914887E-2</v>
      </c>
    </row>
    <row r="55" spans="2:8" x14ac:dyDescent="0.25">
      <c r="B55" s="453" t="s">
        <v>75</v>
      </c>
      <c r="C55" s="454"/>
      <c r="D55" s="158">
        <f>SUM(D50:D54)</f>
        <v>37443</v>
      </c>
      <c r="E55" s="409"/>
      <c r="F55" s="155">
        <f>SUM(F50:F54)</f>
        <v>94403</v>
      </c>
      <c r="G55" s="155">
        <f>SUM(G50:G54)</f>
        <v>37443000000</v>
      </c>
      <c r="H55" s="410">
        <f>SUM(H50:H54)</f>
        <v>0.99999999999999989</v>
      </c>
    </row>
    <row r="57" spans="2:8" x14ac:dyDescent="0.25">
      <c r="B57" s="450" t="s">
        <v>76</v>
      </c>
      <c r="C57" s="451"/>
      <c r="D57" s="451"/>
      <c r="E57" s="451"/>
      <c r="F57" s="451"/>
      <c r="G57" s="451"/>
      <c r="H57" s="452"/>
    </row>
    <row r="58" spans="2:8" ht="59.25" customHeight="1" x14ac:dyDescent="0.25">
      <c r="B58" s="401" t="s">
        <v>62</v>
      </c>
      <c r="C58" s="401" t="s">
        <v>63</v>
      </c>
      <c r="D58" s="401" t="s">
        <v>64</v>
      </c>
      <c r="E58" s="401" t="s">
        <v>65</v>
      </c>
      <c r="F58" s="401" t="s">
        <v>66</v>
      </c>
      <c r="G58" s="402" t="s">
        <v>67</v>
      </c>
      <c r="H58" s="403" t="s">
        <v>77</v>
      </c>
    </row>
    <row r="59" spans="2:8" x14ac:dyDescent="0.25">
      <c r="B59" s="404">
        <v>1</v>
      </c>
      <c r="C59" s="411" t="s">
        <v>69</v>
      </c>
      <c r="D59" s="300">
        <v>24000</v>
      </c>
      <c r="E59" s="405" t="s">
        <v>70</v>
      </c>
      <c r="F59" s="406">
        <v>120000</v>
      </c>
      <c r="G59" s="252">
        <v>24000000000</v>
      </c>
      <c r="H59" s="407">
        <v>0.52512964138021578</v>
      </c>
    </row>
    <row r="60" spans="2:8" x14ac:dyDescent="0.25">
      <c r="B60" s="404">
        <v>2</v>
      </c>
      <c r="C60" s="411" t="s">
        <v>69</v>
      </c>
      <c r="D60" s="300">
        <v>15703</v>
      </c>
      <c r="E60" s="405" t="s">
        <v>71</v>
      </c>
      <c r="F60" s="406">
        <v>15703</v>
      </c>
      <c r="G60" s="252">
        <v>15703000000</v>
      </c>
      <c r="H60" s="407">
        <v>0.34358794827473033</v>
      </c>
    </row>
    <row r="61" spans="2:8" x14ac:dyDescent="0.25">
      <c r="B61" s="404">
        <v>3</v>
      </c>
      <c r="C61" s="411" t="s">
        <v>69</v>
      </c>
      <c r="D61" s="300">
        <v>2000</v>
      </c>
      <c r="E61" s="405" t="s">
        <v>72</v>
      </c>
      <c r="F61" s="406">
        <v>0</v>
      </c>
      <c r="G61" s="252">
        <v>2000000000</v>
      </c>
      <c r="H61" s="407">
        <v>4.3760803448351308E-2</v>
      </c>
    </row>
    <row r="62" spans="2:8" x14ac:dyDescent="0.25">
      <c r="B62" s="404">
        <v>4</v>
      </c>
      <c r="C62" s="411" t="s">
        <v>69</v>
      </c>
      <c r="D62" s="300">
        <v>2000</v>
      </c>
      <c r="E62" s="405" t="s">
        <v>73</v>
      </c>
      <c r="F62" s="406">
        <v>0</v>
      </c>
      <c r="G62" s="252">
        <v>2000000000</v>
      </c>
      <c r="H62" s="407">
        <v>4.3760803448351308E-2</v>
      </c>
    </row>
    <row r="63" spans="2:8" x14ac:dyDescent="0.25">
      <c r="B63" s="404">
        <v>5</v>
      </c>
      <c r="C63" s="412" t="s">
        <v>69</v>
      </c>
      <c r="D63" s="300">
        <v>2000</v>
      </c>
      <c r="E63" s="405" t="s">
        <v>74</v>
      </c>
      <c r="F63" s="406">
        <v>0</v>
      </c>
      <c r="G63" s="252">
        <v>2000000000</v>
      </c>
      <c r="H63" s="407">
        <v>4.3760803448351308E-2</v>
      </c>
    </row>
    <row r="64" spans="2:8" x14ac:dyDescent="0.25">
      <c r="B64" s="453" t="s">
        <v>75</v>
      </c>
      <c r="C64" s="454"/>
      <c r="D64" s="158">
        <f>SUM(D59:D63)</f>
        <v>45703</v>
      </c>
      <c r="E64" s="409"/>
      <c r="F64" s="155">
        <f>SUM(F59:F63)</f>
        <v>135703</v>
      </c>
      <c r="G64" s="155">
        <f>SUM(G59:G63)</f>
        <v>45703000000</v>
      </c>
      <c r="H64" s="410">
        <f>SUM(H59:H63)</f>
        <v>1</v>
      </c>
    </row>
    <row r="65" spans="2:8" x14ac:dyDescent="0.25">
      <c r="B65" s="449" t="s">
        <v>348</v>
      </c>
      <c r="C65" s="449"/>
      <c r="D65" s="449"/>
      <c r="E65" s="449"/>
    </row>
    <row r="67" spans="2:8" x14ac:dyDescent="0.25">
      <c r="B67" s="447" t="s">
        <v>78</v>
      </c>
      <c r="C67" s="447"/>
      <c r="D67" s="447"/>
      <c r="E67" s="447"/>
      <c r="F67" s="447"/>
      <c r="G67" s="447"/>
      <c r="H67" s="447"/>
    </row>
    <row r="69" spans="2:8" x14ac:dyDescent="0.25">
      <c r="B69" s="76" t="s">
        <v>79</v>
      </c>
      <c r="D69" s="2" t="s">
        <v>80</v>
      </c>
    </row>
    <row r="70" spans="2:8" x14ac:dyDescent="0.25">
      <c r="B70" s="76" t="s">
        <v>21</v>
      </c>
      <c r="D70" s="2" t="s">
        <v>81</v>
      </c>
    </row>
    <row r="71" spans="2:8" x14ac:dyDescent="0.25">
      <c r="B71" s="76" t="s">
        <v>82</v>
      </c>
      <c r="D71" s="2" t="s">
        <v>83</v>
      </c>
    </row>
    <row r="72" spans="2:8" x14ac:dyDescent="0.25">
      <c r="B72" s="76" t="s">
        <v>27</v>
      </c>
      <c r="D72" s="2" t="s">
        <v>84</v>
      </c>
    </row>
    <row r="74" spans="2:8" x14ac:dyDescent="0.25">
      <c r="B74" s="448" t="s">
        <v>85</v>
      </c>
      <c r="C74" s="448"/>
      <c r="D74" s="448"/>
      <c r="E74" s="448"/>
      <c r="F74" s="448"/>
      <c r="G74" s="448"/>
      <c r="H74" s="448"/>
    </row>
    <row r="76" spans="2:8" x14ac:dyDescent="0.25">
      <c r="B76" s="448" t="s">
        <v>623</v>
      </c>
      <c r="C76" s="448"/>
      <c r="D76" s="448"/>
      <c r="E76" s="448"/>
      <c r="F76" s="448"/>
      <c r="G76" s="448"/>
      <c r="H76" s="448"/>
    </row>
    <row r="77" spans="2:8" x14ac:dyDescent="0.25">
      <c r="B77" s="76" t="s">
        <v>86</v>
      </c>
      <c r="E77" s="2" t="s">
        <v>87</v>
      </c>
    </row>
    <row r="78" spans="2:8" x14ac:dyDescent="0.25">
      <c r="B78" s="76" t="s">
        <v>82</v>
      </c>
      <c r="E78" s="2" t="s">
        <v>26</v>
      </c>
    </row>
    <row r="79" spans="2:8" x14ac:dyDescent="0.25">
      <c r="B79" s="76" t="s">
        <v>88</v>
      </c>
      <c r="E79" s="2" t="s">
        <v>89</v>
      </c>
    </row>
    <row r="80" spans="2:8" x14ac:dyDescent="0.25">
      <c r="B80" s="76" t="s">
        <v>90</v>
      </c>
      <c r="E80" s="298">
        <v>0.84899999999999998</v>
      </c>
    </row>
    <row r="81" spans="2:13" x14ac:dyDescent="0.25">
      <c r="B81" s="76" t="s">
        <v>91</v>
      </c>
      <c r="E81" s="298">
        <v>0.8478</v>
      </c>
    </row>
    <row r="82" spans="2:13" x14ac:dyDescent="0.25">
      <c r="B82" s="448" t="s">
        <v>624</v>
      </c>
      <c r="C82" s="448"/>
      <c r="D82" s="448"/>
      <c r="E82" s="448"/>
      <c r="F82" s="448"/>
      <c r="G82" s="448"/>
      <c r="H82" s="448"/>
    </row>
    <row r="83" spans="2:13" x14ac:dyDescent="0.25">
      <c r="B83" s="76" t="s">
        <v>92</v>
      </c>
      <c r="D83" s="446" t="s">
        <v>627</v>
      </c>
      <c r="E83" s="446"/>
      <c r="F83" s="446"/>
      <c r="G83" s="446"/>
      <c r="H83" s="446"/>
      <c r="L83" s="94"/>
      <c r="M83" s="94"/>
    </row>
    <row r="84" spans="2:13" x14ac:dyDescent="0.25">
      <c r="B84" s="76" t="s">
        <v>93</v>
      </c>
      <c r="D84" s="446" t="s">
        <v>628</v>
      </c>
      <c r="E84" s="446"/>
      <c r="F84" s="446"/>
      <c r="G84" s="446"/>
      <c r="H84" s="446"/>
      <c r="L84" s="94"/>
      <c r="M84" s="94"/>
    </row>
    <row r="85" spans="2:13" x14ac:dyDescent="0.25">
      <c r="B85" s="76" t="s">
        <v>94</v>
      </c>
      <c r="D85" s="446" t="s">
        <v>629</v>
      </c>
      <c r="E85" s="446"/>
      <c r="F85" s="446"/>
      <c r="G85" s="446"/>
      <c r="H85" s="446"/>
      <c r="L85" s="94"/>
      <c r="M85" s="94"/>
    </row>
    <row r="86" spans="2:13" x14ac:dyDescent="0.25">
      <c r="B86" s="76" t="s">
        <v>481</v>
      </c>
      <c r="D86" s="446" t="s">
        <v>630</v>
      </c>
      <c r="E86" s="446"/>
      <c r="F86" s="446"/>
      <c r="G86" s="446"/>
      <c r="H86" s="446"/>
      <c r="L86" s="94"/>
      <c r="M86" s="94"/>
    </row>
    <row r="87" spans="2:13" x14ac:dyDescent="0.25">
      <c r="B87" s="76" t="s">
        <v>95</v>
      </c>
      <c r="D87" s="2" t="s">
        <v>96</v>
      </c>
    </row>
    <row r="88" spans="2:13" x14ac:dyDescent="0.25">
      <c r="B88" s="76" t="s">
        <v>97</v>
      </c>
      <c r="D88" s="2" t="s">
        <v>98</v>
      </c>
    </row>
    <row r="89" spans="2:13" x14ac:dyDescent="0.25">
      <c r="B89" s="76" t="s">
        <v>482</v>
      </c>
      <c r="D89" s="2" t="s">
        <v>99</v>
      </c>
    </row>
    <row r="90" spans="2:13" x14ac:dyDescent="0.25">
      <c r="B90" s="76" t="s">
        <v>483</v>
      </c>
      <c r="D90" s="2" t="s">
        <v>100</v>
      </c>
    </row>
    <row r="91" spans="2:13" x14ac:dyDescent="0.25">
      <c r="B91" s="76" t="s">
        <v>484</v>
      </c>
      <c r="D91" s="2" t="s">
        <v>101</v>
      </c>
    </row>
    <row r="92" spans="2:13" x14ac:dyDescent="0.25">
      <c r="B92" s="76" t="s">
        <v>479</v>
      </c>
      <c r="D92" s="2" t="s">
        <v>54</v>
      </c>
    </row>
    <row r="93" spans="2:13" x14ac:dyDescent="0.25">
      <c r="B93" s="76" t="s">
        <v>102</v>
      </c>
      <c r="D93" s="2" t="s">
        <v>103</v>
      </c>
    </row>
  </sheetData>
  <mergeCells count="43">
    <mergeCell ref="B2:F2"/>
    <mergeCell ref="B3:F3"/>
    <mergeCell ref="B4:F4"/>
    <mergeCell ref="B15:F15"/>
    <mergeCell ref="B35:D35"/>
    <mergeCell ref="B32:C32"/>
    <mergeCell ref="E33:F33"/>
    <mergeCell ref="E34:F34"/>
    <mergeCell ref="E35:F35"/>
    <mergeCell ref="E25:F25"/>
    <mergeCell ref="B26:C26"/>
    <mergeCell ref="B31:C31"/>
    <mergeCell ref="E27:F27"/>
    <mergeCell ref="E28:F28"/>
    <mergeCell ref="E29:F29"/>
    <mergeCell ref="B27:C27"/>
    <mergeCell ref="B28:C28"/>
    <mergeCell ref="B29:C29"/>
    <mergeCell ref="B30:C30"/>
    <mergeCell ref="B64:C64"/>
    <mergeCell ref="B17:H21"/>
    <mergeCell ref="B23:H23"/>
    <mergeCell ref="B41:H42"/>
    <mergeCell ref="B33:C33"/>
    <mergeCell ref="B34:C34"/>
    <mergeCell ref="B36:C36"/>
    <mergeCell ref="E32:F32"/>
    <mergeCell ref="E36:F36"/>
    <mergeCell ref="B25:C25"/>
    <mergeCell ref="B65:E65"/>
    <mergeCell ref="B48:H48"/>
    <mergeCell ref="B55:C55"/>
    <mergeCell ref="B57:H57"/>
    <mergeCell ref="B37:C37"/>
    <mergeCell ref="E37:F37"/>
    <mergeCell ref="D86:H86"/>
    <mergeCell ref="D83:H83"/>
    <mergeCell ref="D84:H84"/>
    <mergeCell ref="D85:H85"/>
    <mergeCell ref="B67:H67"/>
    <mergeCell ref="B74:H74"/>
    <mergeCell ref="B76:H76"/>
    <mergeCell ref="B82:H82"/>
  </mergeCells>
  <hyperlinks>
    <hyperlink ref="B65:E65" location="'14'!A1" display="Cuadro s/ Res. 950/06 expresado en el Anexo de Capital" xr:uid="{6E4C359A-86FC-46E0-99D3-E10723B8E899}"/>
    <hyperlink ref="A1" location="ÍNDICE!A1" display="Indice" xr:uid="{E58AC891-5EA3-4A73-B657-58433CADD0F8}"/>
  </hyperlinks>
  <pageMargins left="0.25" right="0.25"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L59"/>
  <sheetViews>
    <sheetView showGridLines="0" topLeftCell="A33" zoomScale="80" zoomScaleNormal="80" workbookViewId="0">
      <selection activeCell="B53" sqref="B53"/>
    </sheetView>
  </sheetViews>
  <sheetFormatPr baseColWidth="10" defaultColWidth="11.42578125" defaultRowHeight="15" x14ac:dyDescent="0.25"/>
  <cols>
    <col min="1" max="1" width="2.85546875" style="2" customWidth="1"/>
    <col min="2" max="2" width="81.7109375" style="2" bestFit="1" customWidth="1"/>
    <col min="3" max="3" width="10.5703125" style="2" customWidth="1"/>
    <col min="4" max="5" width="23.42578125" style="2" bestFit="1" customWidth="1"/>
    <col min="6" max="6" width="59.140625" style="2" bestFit="1" customWidth="1"/>
    <col min="7" max="7" width="9.85546875" style="2" customWidth="1"/>
    <col min="8" max="9" width="23.42578125" style="2" bestFit="1" customWidth="1"/>
    <col min="10" max="10" width="2.85546875" style="2" customWidth="1"/>
    <col min="11" max="11" width="16" style="2" bestFit="1" customWidth="1"/>
    <col min="12" max="12" width="15.85546875" style="2" bestFit="1" customWidth="1"/>
    <col min="13" max="13" width="16.140625" style="2" bestFit="1" customWidth="1"/>
    <col min="14" max="16384" width="11.42578125" style="2"/>
  </cols>
  <sheetData>
    <row r="1" spans="1:9" x14ac:dyDescent="0.25">
      <c r="A1" s="3" t="s">
        <v>456</v>
      </c>
    </row>
    <row r="2" spans="1:9" x14ac:dyDescent="0.25">
      <c r="B2" s="462" t="s">
        <v>104</v>
      </c>
      <c r="C2" s="462"/>
      <c r="D2" s="462"/>
      <c r="E2" s="462"/>
      <c r="F2" s="462"/>
      <c r="G2" s="462"/>
      <c r="H2" s="462"/>
      <c r="I2" s="462"/>
    </row>
    <row r="3" spans="1:9" x14ac:dyDescent="0.25">
      <c r="B3" s="463" t="s">
        <v>3</v>
      </c>
      <c r="C3" s="463"/>
      <c r="D3" s="463"/>
      <c r="E3" s="463"/>
      <c r="F3" s="463"/>
      <c r="G3" s="463"/>
      <c r="H3" s="463"/>
      <c r="I3" s="463"/>
    </row>
    <row r="4" spans="1:9" x14ac:dyDescent="0.25">
      <c r="B4" s="463" t="s">
        <v>631</v>
      </c>
      <c r="C4" s="463"/>
      <c r="D4" s="463"/>
      <c r="E4" s="463"/>
      <c r="F4" s="463"/>
      <c r="G4" s="463"/>
      <c r="H4" s="463"/>
      <c r="I4" s="463"/>
    </row>
    <row r="5" spans="1:9" x14ac:dyDescent="0.25">
      <c r="B5" s="463" t="s">
        <v>105</v>
      </c>
      <c r="C5" s="463"/>
      <c r="D5" s="463"/>
      <c r="E5" s="463"/>
      <c r="F5" s="463"/>
      <c r="G5" s="463"/>
      <c r="H5" s="463"/>
      <c r="I5" s="463"/>
    </row>
    <row r="6" spans="1:9" x14ac:dyDescent="0.25">
      <c r="B6" s="344"/>
      <c r="C6" s="344"/>
      <c r="D6" s="344"/>
      <c r="E6" s="345"/>
      <c r="F6" s="344"/>
      <c r="G6" s="344"/>
      <c r="H6" s="344"/>
      <c r="I6" s="344"/>
    </row>
    <row r="7" spans="1:9" x14ac:dyDescent="0.25">
      <c r="B7" s="346" t="s">
        <v>106</v>
      </c>
      <c r="C7" s="314" t="s">
        <v>107</v>
      </c>
      <c r="D7" s="347">
        <v>45291</v>
      </c>
      <c r="E7" s="348">
        <v>44926</v>
      </c>
      <c r="F7" s="346" t="s">
        <v>108</v>
      </c>
      <c r="G7" s="314" t="s">
        <v>107</v>
      </c>
      <c r="H7" s="348">
        <f>+D7</f>
        <v>45291</v>
      </c>
      <c r="I7" s="348">
        <f>+E7</f>
        <v>44926</v>
      </c>
    </row>
    <row r="8" spans="1:9" x14ac:dyDescent="0.25">
      <c r="B8" s="349" t="s">
        <v>109</v>
      </c>
      <c r="C8" s="350"/>
      <c r="D8" s="350"/>
      <c r="E8" s="351"/>
      <c r="F8" s="352" t="s">
        <v>110</v>
      </c>
      <c r="G8" s="353"/>
      <c r="H8" s="353"/>
      <c r="I8" s="354"/>
    </row>
    <row r="9" spans="1:9" x14ac:dyDescent="0.25">
      <c r="B9" s="352" t="s">
        <v>111</v>
      </c>
      <c r="C9" s="355"/>
      <c r="D9" s="356">
        <f>SUM(D10:D12)</f>
        <v>8515575412</v>
      </c>
      <c r="E9" s="356">
        <f>SUM(E10:E12)</f>
        <v>3294094932</v>
      </c>
      <c r="F9" s="357" t="s">
        <v>113</v>
      </c>
      <c r="G9" s="353"/>
      <c r="H9" s="358">
        <f>SUM(H10:H12)</f>
        <v>7379928666</v>
      </c>
      <c r="I9" s="354">
        <f>SUM(I10:I12)</f>
        <v>2321710666</v>
      </c>
    </row>
    <row r="10" spans="1:9" x14ac:dyDescent="0.25">
      <c r="B10" s="359" t="s">
        <v>114</v>
      </c>
      <c r="C10" s="355"/>
      <c r="D10" s="360">
        <v>2500000</v>
      </c>
      <c r="E10" s="361">
        <v>2500000</v>
      </c>
      <c r="F10" s="362" t="s">
        <v>115</v>
      </c>
      <c r="G10" s="363" t="s">
        <v>544</v>
      </c>
      <c r="H10" s="364">
        <v>7069991231</v>
      </c>
      <c r="I10" s="365">
        <v>2015441617</v>
      </c>
    </row>
    <row r="11" spans="1:9" x14ac:dyDescent="0.25">
      <c r="B11" s="359" t="s">
        <v>549</v>
      </c>
      <c r="C11" s="355" t="s">
        <v>112</v>
      </c>
      <c r="D11" s="360">
        <v>2198815011</v>
      </c>
      <c r="E11" s="361">
        <v>650916635</v>
      </c>
      <c r="F11" s="362" t="s">
        <v>116</v>
      </c>
      <c r="G11" s="363" t="s">
        <v>127</v>
      </c>
      <c r="H11" s="364">
        <v>206487187</v>
      </c>
      <c r="I11" s="365">
        <v>199550078</v>
      </c>
    </row>
    <row r="12" spans="1:9" x14ac:dyDescent="0.25">
      <c r="B12" s="359" t="s">
        <v>522</v>
      </c>
      <c r="C12" s="355" t="s">
        <v>112</v>
      </c>
      <c r="D12" s="84">
        <v>6314260401</v>
      </c>
      <c r="E12" s="361">
        <v>2640678297</v>
      </c>
      <c r="F12" s="362" t="s">
        <v>117</v>
      </c>
      <c r="G12" s="363" t="s">
        <v>547</v>
      </c>
      <c r="H12" s="364">
        <v>103450248</v>
      </c>
      <c r="I12" s="365">
        <v>106718971</v>
      </c>
    </row>
    <row r="13" spans="1:9" x14ac:dyDescent="0.25">
      <c r="B13" s="366" t="s">
        <v>118</v>
      </c>
      <c r="C13" s="355" t="s">
        <v>355</v>
      </c>
      <c r="D13" s="367">
        <f>SUM(D14:D17)</f>
        <v>133467921138</v>
      </c>
      <c r="E13" s="367">
        <f>SUM(E14:E17)</f>
        <v>189184135427</v>
      </c>
      <c r="F13" s="368" t="s">
        <v>120</v>
      </c>
      <c r="G13" s="363"/>
      <c r="H13" s="369">
        <f>SUM(H14:H16)</f>
        <v>119155092780</v>
      </c>
      <c r="I13" s="370">
        <f>SUM(I14:I16)</f>
        <v>177178032536</v>
      </c>
    </row>
    <row r="14" spans="1:9" x14ac:dyDescent="0.25">
      <c r="B14" s="359" t="s">
        <v>119</v>
      </c>
      <c r="C14" s="355"/>
      <c r="D14" s="360">
        <v>11491820459</v>
      </c>
      <c r="E14" s="361">
        <v>95356616876</v>
      </c>
      <c r="F14" s="362" t="s">
        <v>122</v>
      </c>
      <c r="G14" s="363" t="s">
        <v>543</v>
      </c>
      <c r="H14" s="371">
        <v>11066926264</v>
      </c>
      <c r="I14" s="365">
        <v>86904901655</v>
      </c>
    </row>
    <row r="15" spans="1:9" x14ac:dyDescent="0.25">
      <c r="B15" s="83" t="s">
        <v>121</v>
      </c>
      <c r="D15" s="360">
        <v>107031946492</v>
      </c>
      <c r="E15" s="361">
        <v>87330525099</v>
      </c>
      <c r="F15" s="362" t="s">
        <v>505</v>
      </c>
      <c r="G15" s="363" t="s">
        <v>543</v>
      </c>
      <c r="H15" s="371">
        <v>0</v>
      </c>
      <c r="I15" s="365">
        <v>2569893405</v>
      </c>
    </row>
    <row r="16" spans="1:9" x14ac:dyDescent="0.25">
      <c r="B16" s="83" t="s">
        <v>672</v>
      </c>
      <c r="D16" s="360">
        <v>10895321610</v>
      </c>
      <c r="E16" s="361">
        <v>0</v>
      </c>
      <c r="F16" s="362" t="s">
        <v>126</v>
      </c>
      <c r="G16" s="363" t="s">
        <v>427</v>
      </c>
      <c r="H16" s="371">
        <v>108088166516</v>
      </c>
      <c r="I16" s="365">
        <v>87703237476</v>
      </c>
    </row>
    <row r="17" spans="2:9" x14ac:dyDescent="0.25">
      <c r="B17" s="83" t="s">
        <v>669</v>
      </c>
      <c r="D17" s="360">
        <v>4048832577</v>
      </c>
      <c r="E17" s="361">
        <v>6496993452</v>
      </c>
      <c r="F17" s="368" t="s">
        <v>130</v>
      </c>
      <c r="G17" s="363"/>
      <c r="H17" s="369">
        <f>SUM(H18:H21)</f>
        <v>633862855</v>
      </c>
      <c r="I17" s="370">
        <f>SUM(I18:I21)</f>
        <v>557529992</v>
      </c>
    </row>
    <row r="18" spans="2:9" x14ac:dyDescent="0.25">
      <c r="B18" s="366" t="s">
        <v>123</v>
      </c>
      <c r="C18" s="355"/>
      <c r="D18" s="367">
        <f>SUM(D19:D22)</f>
        <v>3863243833</v>
      </c>
      <c r="E18" s="367">
        <f>SUM(E19:E22)</f>
        <v>5785370785</v>
      </c>
      <c r="F18" s="362" t="s">
        <v>452</v>
      </c>
      <c r="G18" s="363"/>
      <c r="H18" s="371"/>
      <c r="I18" s="365">
        <v>0</v>
      </c>
    </row>
    <row r="19" spans="2:9" x14ac:dyDescent="0.25">
      <c r="B19" s="359" t="s">
        <v>124</v>
      </c>
      <c r="C19" s="355" t="s">
        <v>125</v>
      </c>
      <c r="D19" s="360">
        <v>2539743757</v>
      </c>
      <c r="E19" s="361">
        <v>180086490</v>
      </c>
      <c r="F19" s="362" t="s">
        <v>494</v>
      </c>
      <c r="G19" s="363"/>
      <c r="H19" s="371">
        <v>3866032</v>
      </c>
      <c r="I19" s="365">
        <v>430889880</v>
      </c>
    </row>
    <row r="20" spans="2:9" x14ac:dyDescent="0.25">
      <c r="B20" s="359" t="s">
        <v>128</v>
      </c>
      <c r="C20" s="355" t="s">
        <v>125</v>
      </c>
      <c r="D20" s="360">
        <v>0</v>
      </c>
      <c r="E20" s="361">
        <v>0</v>
      </c>
      <c r="F20" s="362" t="s">
        <v>132</v>
      </c>
      <c r="G20" s="363"/>
      <c r="H20" s="371">
        <v>510466059</v>
      </c>
      <c r="I20" s="365">
        <v>721655</v>
      </c>
    </row>
    <row r="21" spans="2:9" x14ac:dyDescent="0.25">
      <c r="B21" s="359" t="s">
        <v>129</v>
      </c>
      <c r="C21" s="355" t="s">
        <v>125</v>
      </c>
      <c r="D21" s="360">
        <v>5813766</v>
      </c>
      <c r="E21" s="361">
        <v>19423977</v>
      </c>
      <c r="F21" s="362" t="s">
        <v>453</v>
      </c>
      <c r="G21" s="363"/>
      <c r="H21" s="371">
        <v>119530764</v>
      </c>
      <c r="I21" s="365">
        <v>125918457</v>
      </c>
    </row>
    <row r="22" spans="2:9" x14ac:dyDescent="0.25">
      <c r="B22" s="359" t="s">
        <v>131</v>
      </c>
      <c r="C22" s="355" t="s">
        <v>547</v>
      </c>
      <c r="D22" s="360">
        <v>1317686310</v>
      </c>
      <c r="E22" s="361">
        <v>5585860318</v>
      </c>
      <c r="F22" s="368" t="s">
        <v>133</v>
      </c>
      <c r="G22" s="363"/>
      <c r="H22" s="369">
        <f>SUM(H23:H24)</f>
        <v>443029512</v>
      </c>
      <c r="I22" s="370">
        <f>SUM(I23:I24)</f>
        <v>700294983</v>
      </c>
    </row>
    <row r="23" spans="2:9" x14ac:dyDescent="0.25">
      <c r="B23" s="366" t="s">
        <v>134</v>
      </c>
      <c r="C23" s="355"/>
      <c r="D23" s="367">
        <f>SUM(D24)</f>
        <v>1199666746</v>
      </c>
      <c r="E23" s="367">
        <f>SUM(E24)</f>
        <v>827551505</v>
      </c>
      <c r="F23" s="362" t="s">
        <v>495</v>
      </c>
      <c r="G23" s="363"/>
      <c r="H23" s="371"/>
      <c r="I23" s="365">
        <v>0</v>
      </c>
    </row>
    <row r="24" spans="2:9" x14ac:dyDescent="0.25">
      <c r="B24" s="359" t="s">
        <v>135</v>
      </c>
      <c r="C24" s="355" t="s">
        <v>580</v>
      </c>
      <c r="D24" s="360">
        <v>1199666746</v>
      </c>
      <c r="E24" s="360">
        <v>827551505</v>
      </c>
      <c r="F24" s="362" t="s">
        <v>136</v>
      </c>
      <c r="G24" s="363" t="s">
        <v>586</v>
      </c>
      <c r="H24" s="371">
        <v>443029512</v>
      </c>
      <c r="I24" s="365">
        <v>700294983</v>
      </c>
    </row>
    <row r="25" spans="2:9" x14ac:dyDescent="0.25">
      <c r="B25" s="366" t="s">
        <v>137</v>
      </c>
      <c r="C25" s="355"/>
      <c r="D25" s="367">
        <f>+D9+D13+D18+D23</f>
        <v>147046407129</v>
      </c>
      <c r="E25" s="367">
        <f>+E9+E13+E18+E23</f>
        <v>199091152649</v>
      </c>
      <c r="G25" s="83"/>
      <c r="I25" s="83"/>
    </row>
    <row r="26" spans="2:9" x14ac:dyDescent="0.25">
      <c r="B26" s="366"/>
      <c r="C26" s="355"/>
      <c r="D26" s="372"/>
      <c r="E26" s="373"/>
      <c r="F26" s="368" t="s">
        <v>138</v>
      </c>
      <c r="G26" s="363"/>
      <c r="H26" s="369">
        <f>+H9+H13+H17+H22</f>
        <v>127611913813</v>
      </c>
      <c r="I26" s="370">
        <f>+I9+I13+I17+I22</f>
        <v>180757568177</v>
      </c>
    </row>
    <row r="27" spans="2:9" x14ac:dyDescent="0.25">
      <c r="B27" s="366" t="s">
        <v>139</v>
      </c>
      <c r="C27" s="355"/>
      <c r="D27" s="372"/>
      <c r="E27" s="373"/>
      <c r="F27" s="368"/>
      <c r="G27" s="363"/>
      <c r="H27" s="355"/>
      <c r="I27" s="370"/>
    </row>
    <row r="28" spans="2:9" x14ac:dyDescent="0.25">
      <c r="B28" s="366"/>
      <c r="C28" s="355"/>
      <c r="D28" s="372"/>
      <c r="E28" s="373"/>
      <c r="F28" s="368" t="s">
        <v>145</v>
      </c>
      <c r="G28" s="363"/>
      <c r="H28" s="369">
        <f>+H26</f>
        <v>127611913813</v>
      </c>
      <c r="I28" s="370">
        <f>+I26</f>
        <v>180757568177</v>
      </c>
    </row>
    <row r="29" spans="2:9" x14ac:dyDescent="0.25">
      <c r="B29" s="366" t="s">
        <v>140</v>
      </c>
      <c r="C29" s="355" t="s">
        <v>355</v>
      </c>
      <c r="D29" s="367">
        <f>SUM(D30:D31)</f>
        <v>29957328739</v>
      </c>
      <c r="E29" s="367">
        <f>SUM(E30:E31)</f>
        <v>27408316538</v>
      </c>
      <c r="F29" s="362"/>
      <c r="G29" s="363"/>
      <c r="H29" s="355"/>
      <c r="I29" s="365"/>
    </row>
    <row r="30" spans="2:9" x14ac:dyDescent="0.25">
      <c r="B30" s="359" t="s">
        <v>141</v>
      </c>
      <c r="C30" s="355"/>
      <c r="D30" s="360">
        <v>28954328739</v>
      </c>
      <c r="E30" s="361">
        <v>26406316538</v>
      </c>
      <c r="F30" s="368" t="s">
        <v>148</v>
      </c>
      <c r="G30" s="363"/>
      <c r="H30" s="355"/>
      <c r="I30" s="370"/>
    </row>
    <row r="31" spans="2:9" x14ac:dyDescent="0.25">
      <c r="B31" s="359" t="s">
        <v>142</v>
      </c>
      <c r="C31" s="355"/>
      <c r="D31" s="360">
        <v>1003000000</v>
      </c>
      <c r="E31" s="361">
        <v>1002000000</v>
      </c>
      <c r="F31" s="362" t="s">
        <v>149</v>
      </c>
      <c r="G31" s="363" t="s">
        <v>546</v>
      </c>
      <c r="H31" s="371">
        <v>37443000000</v>
      </c>
      <c r="I31" s="365">
        <v>35629000000</v>
      </c>
    </row>
    <row r="32" spans="2:9" x14ac:dyDescent="0.25">
      <c r="B32" s="366" t="s">
        <v>143</v>
      </c>
      <c r="C32" s="355" t="s">
        <v>359</v>
      </c>
      <c r="D32" s="367">
        <f>SUM(D33:D34)</f>
        <v>1356452002</v>
      </c>
      <c r="E32" s="367">
        <f>SUM(E33:E34)</f>
        <v>1540790116</v>
      </c>
      <c r="F32" s="362" t="s">
        <v>542</v>
      </c>
      <c r="G32" s="363" t="s">
        <v>546</v>
      </c>
      <c r="H32" s="371">
        <v>988500000</v>
      </c>
      <c r="I32" s="365">
        <v>987500000</v>
      </c>
    </row>
    <row r="33" spans="2:12" x14ac:dyDescent="0.25">
      <c r="B33" s="359" t="s">
        <v>493</v>
      </c>
      <c r="C33" s="355"/>
      <c r="D33" s="360">
        <v>3659097838</v>
      </c>
      <c r="E33" s="361">
        <v>3520460982</v>
      </c>
      <c r="F33" s="362" t="s">
        <v>151</v>
      </c>
      <c r="G33" s="363" t="s">
        <v>546</v>
      </c>
      <c r="H33" s="371">
        <v>2614568486</v>
      </c>
      <c r="I33" s="365">
        <v>2188225071</v>
      </c>
    </row>
    <row r="34" spans="2:12" x14ac:dyDescent="0.25">
      <c r="B34" s="359" t="s">
        <v>144</v>
      </c>
      <c r="C34" s="355"/>
      <c r="D34" s="360">
        <v>-2302645836</v>
      </c>
      <c r="E34" s="361">
        <v>-1979670866</v>
      </c>
      <c r="F34" s="362" t="s">
        <v>152</v>
      </c>
      <c r="G34" s="363" t="s">
        <v>546</v>
      </c>
      <c r="H34" s="371">
        <v>227468427</v>
      </c>
      <c r="I34" s="365">
        <v>227468427</v>
      </c>
    </row>
    <row r="35" spans="2:12" x14ac:dyDescent="0.25">
      <c r="B35" s="366" t="s">
        <v>146</v>
      </c>
      <c r="C35" s="355" t="s">
        <v>462</v>
      </c>
      <c r="D35" s="372">
        <f>SUM(D36:D37)</f>
        <v>166222598</v>
      </c>
      <c r="E35" s="373">
        <f>SUM(E36:E37)</f>
        <v>161728201</v>
      </c>
      <c r="F35" s="362" t="s">
        <v>156</v>
      </c>
      <c r="G35" s="363" t="s">
        <v>546</v>
      </c>
      <c r="H35" s="371">
        <v>10712430777</v>
      </c>
      <c r="I35" s="365">
        <v>8526868302</v>
      </c>
    </row>
    <row r="36" spans="2:12" x14ac:dyDescent="0.25">
      <c r="B36" s="359" t="s">
        <v>147</v>
      </c>
      <c r="C36" s="355"/>
      <c r="D36" s="360">
        <v>325962558</v>
      </c>
      <c r="E36" s="361">
        <v>283752644</v>
      </c>
      <c r="F36" s="362"/>
      <c r="G36" s="363"/>
      <c r="H36" s="371"/>
      <c r="I36" s="365"/>
    </row>
    <row r="37" spans="2:12" x14ac:dyDescent="0.25">
      <c r="B37" s="359" t="s">
        <v>150</v>
      </c>
      <c r="C37" s="355"/>
      <c r="D37" s="360">
        <v>-159739960</v>
      </c>
      <c r="E37" s="361">
        <v>-122024443</v>
      </c>
      <c r="F37" s="362"/>
      <c r="G37" s="363"/>
      <c r="H37" s="355"/>
      <c r="I37" s="365"/>
    </row>
    <row r="38" spans="2:12" x14ac:dyDescent="0.25">
      <c r="B38" s="366" t="s">
        <v>153</v>
      </c>
      <c r="C38" s="355" t="s">
        <v>580</v>
      </c>
      <c r="D38" s="370">
        <f>SUM(D39)</f>
        <v>1071471035</v>
      </c>
      <c r="E38" s="374">
        <f>SUM(E39)</f>
        <v>114642473</v>
      </c>
      <c r="F38" s="368"/>
      <c r="G38" s="363"/>
      <c r="H38" s="369"/>
      <c r="I38" s="370"/>
      <c r="K38" s="72"/>
      <c r="L38" s="93"/>
    </row>
    <row r="39" spans="2:12" x14ac:dyDescent="0.25">
      <c r="B39" s="359" t="s">
        <v>155</v>
      </c>
      <c r="D39" s="365">
        <v>1071471035</v>
      </c>
      <c r="E39" s="375">
        <v>114642473</v>
      </c>
      <c r="F39" s="368"/>
      <c r="G39" s="363"/>
      <c r="H39" s="369"/>
      <c r="I39" s="370"/>
    </row>
    <row r="40" spans="2:12" x14ac:dyDescent="0.25">
      <c r="B40" s="359"/>
      <c r="C40" s="355"/>
      <c r="D40" s="376"/>
      <c r="E40" s="375"/>
      <c r="F40" s="368" t="s">
        <v>158</v>
      </c>
      <c r="G40" s="363"/>
      <c r="H40" s="369">
        <f>SUM(H31:H39)</f>
        <v>51985967690</v>
      </c>
      <c r="I40" s="370">
        <f>SUM(I31:I39)</f>
        <v>47559061800</v>
      </c>
    </row>
    <row r="41" spans="2:12" x14ac:dyDescent="0.25">
      <c r="B41" s="366" t="s">
        <v>157</v>
      </c>
      <c r="C41" s="355"/>
      <c r="D41" s="370">
        <f>+D29+D32+D35+D38</f>
        <v>32551474374</v>
      </c>
      <c r="E41" s="374">
        <f>+E29+E32+E35+E38</f>
        <v>29225477328</v>
      </c>
      <c r="F41" s="368"/>
      <c r="G41" s="363"/>
      <c r="H41" s="369"/>
      <c r="I41" s="370"/>
    </row>
    <row r="42" spans="2:12" x14ac:dyDescent="0.25">
      <c r="B42" s="359"/>
      <c r="C42" s="355"/>
      <c r="D42" s="376"/>
      <c r="E42" s="375"/>
      <c r="F42" s="362"/>
      <c r="G42" s="363"/>
      <c r="H42" s="355"/>
      <c r="I42" s="370"/>
    </row>
    <row r="43" spans="2:12" x14ac:dyDescent="0.25">
      <c r="B43" s="366" t="s">
        <v>159</v>
      </c>
      <c r="C43" s="355"/>
      <c r="D43" s="370">
        <f>+D41+D25</f>
        <v>179597881503</v>
      </c>
      <c r="E43" s="374">
        <f>+E41+E25</f>
        <v>228316629977</v>
      </c>
      <c r="F43" s="368" t="s">
        <v>160</v>
      </c>
      <c r="G43" s="363"/>
      <c r="H43" s="369">
        <f>+H28+H40</f>
        <v>179597881503</v>
      </c>
      <c r="I43" s="370">
        <f>+I28+I40</f>
        <v>228316629977</v>
      </c>
    </row>
    <row r="44" spans="2:12" x14ac:dyDescent="0.25">
      <c r="B44" s="377"/>
      <c r="C44" s="378"/>
      <c r="D44" s="379"/>
      <c r="E44" s="380"/>
      <c r="F44" s="381"/>
      <c r="G44" s="382"/>
      <c r="H44" s="378"/>
      <c r="I44" s="383"/>
    </row>
    <row r="45" spans="2:12" x14ac:dyDescent="0.25">
      <c r="F45" s="384"/>
      <c r="G45" s="355"/>
      <c r="H45" s="355"/>
      <c r="I45" s="371"/>
    </row>
    <row r="46" spans="2:12" x14ac:dyDescent="0.25">
      <c r="B46" s="314" t="s">
        <v>344</v>
      </c>
      <c r="C46" s="385" t="s">
        <v>107</v>
      </c>
      <c r="D46" s="386">
        <f>+D7</f>
        <v>45291</v>
      </c>
      <c r="E46" s="387">
        <f>+E7</f>
        <v>44926</v>
      </c>
      <c r="F46" s="314" t="s">
        <v>345</v>
      </c>
      <c r="G46" s="314" t="s">
        <v>107</v>
      </c>
      <c r="H46" s="387">
        <f t="shared" ref="H46:I49" si="0">+D46</f>
        <v>45291</v>
      </c>
      <c r="I46" s="387">
        <f t="shared" si="0"/>
        <v>44926</v>
      </c>
    </row>
    <row r="47" spans="2:12" x14ac:dyDescent="0.25">
      <c r="B47" s="388" t="s">
        <v>364</v>
      </c>
      <c r="C47" s="464">
        <v>12</v>
      </c>
      <c r="D47" s="389">
        <v>461434973832</v>
      </c>
      <c r="E47" s="390">
        <v>513957103830</v>
      </c>
      <c r="F47" s="388" t="s">
        <v>366</v>
      </c>
      <c r="G47" s="467">
        <v>12</v>
      </c>
      <c r="H47" s="389">
        <f t="shared" si="0"/>
        <v>461434973832</v>
      </c>
      <c r="I47" s="391">
        <f t="shared" si="0"/>
        <v>513957103830</v>
      </c>
    </row>
    <row r="48" spans="2:12" x14ac:dyDescent="0.25">
      <c r="B48" s="392" t="s">
        <v>365</v>
      </c>
      <c r="C48" s="465"/>
      <c r="D48" s="393">
        <v>30015943.559999999</v>
      </c>
      <c r="E48" s="394">
        <v>33718191.159999996</v>
      </c>
      <c r="F48" s="392" t="s">
        <v>367</v>
      </c>
      <c r="G48" s="468"/>
      <c r="H48" s="393">
        <f t="shared" si="0"/>
        <v>30015943.559999999</v>
      </c>
      <c r="I48" s="395">
        <f t="shared" si="0"/>
        <v>33718191.159999996</v>
      </c>
    </row>
    <row r="49" spans="2:9" x14ac:dyDescent="0.25">
      <c r="B49" s="396" t="s">
        <v>451</v>
      </c>
      <c r="C49" s="466"/>
      <c r="D49" s="397">
        <v>0</v>
      </c>
      <c r="E49" s="398">
        <v>2000000</v>
      </c>
      <c r="F49" s="396" t="s">
        <v>367</v>
      </c>
      <c r="G49" s="469"/>
      <c r="H49" s="397">
        <f t="shared" si="0"/>
        <v>0</v>
      </c>
      <c r="I49" s="399">
        <f t="shared" si="0"/>
        <v>2000000</v>
      </c>
    </row>
    <row r="52" spans="2:9" x14ac:dyDescent="0.25">
      <c r="D52" s="400"/>
    </row>
    <row r="53" spans="2:9" x14ac:dyDescent="0.25">
      <c r="B53" s="301" t="s">
        <v>622</v>
      </c>
      <c r="D53" s="93"/>
    </row>
    <row r="54" spans="2:9" x14ac:dyDescent="0.25">
      <c r="D54" s="93"/>
    </row>
    <row r="55" spans="2:9" x14ac:dyDescent="0.25">
      <c r="D55" s="93"/>
    </row>
    <row r="56" spans="2:9" x14ac:dyDescent="0.25">
      <c r="D56" s="93"/>
    </row>
    <row r="57" spans="2:9" x14ac:dyDescent="0.25">
      <c r="D57" s="93"/>
    </row>
    <row r="58" spans="2:9" x14ac:dyDescent="0.25">
      <c r="D58" s="93"/>
    </row>
    <row r="59" spans="2:9" x14ac:dyDescent="0.25">
      <c r="D59" s="93"/>
    </row>
  </sheetData>
  <mergeCells count="6">
    <mergeCell ref="B2:I2"/>
    <mergeCell ref="B3:I3"/>
    <mergeCell ref="B4:I4"/>
    <mergeCell ref="B5:I5"/>
    <mergeCell ref="C47:C49"/>
    <mergeCell ref="G47:G49"/>
  </mergeCells>
  <hyperlinks>
    <hyperlink ref="A1" location="ÍNDICE!A1" display="Indice" xr:uid="{0EB71D50-0B54-478A-8667-514F6BB43E98}"/>
    <hyperlink ref="C47" location="'10'!A35" display="'10'!A35" xr:uid="{BA0F2327-1ABF-4F3C-96D4-E40D0798CE05}"/>
    <hyperlink ref="G47" location="'10'!A35" display="'10'!A35" xr:uid="{EB5EB9DA-DCB7-4534-80F4-F06B59C144EA}"/>
  </hyperlinks>
  <pageMargins left="0.25" right="0.25" top="0.75" bottom="0.75" header="0.3" footer="0.3"/>
  <pageSetup paperSize="9" scale="41" orientation="portrait" r:id="rId1"/>
  <ignoredErrors>
    <ignoredError sqref="E32"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I81"/>
  <sheetViews>
    <sheetView showGridLines="0" topLeftCell="A64" zoomScaleNormal="100" workbookViewId="0">
      <selection activeCell="A83" sqref="A83"/>
    </sheetView>
  </sheetViews>
  <sheetFormatPr baseColWidth="10" defaultColWidth="11.42578125" defaultRowHeight="15" x14ac:dyDescent="0.25"/>
  <cols>
    <col min="1" max="1" width="2.85546875" style="2" customWidth="1"/>
    <col min="2" max="2" width="80.85546875" style="2" bestFit="1" customWidth="1"/>
    <col min="3" max="3" width="10.5703125" style="2" customWidth="1"/>
    <col min="4" max="5" width="22.140625" style="2" bestFit="1" customWidth="1"/>
    <col min="6" max="6" width="5" style="2" customWidth="1"/>
    <col min="7" max="7" width="2.85546875" style="2" customWidth="1"/>
    <col min="8" max="8" width="13.5703125" style="2" bestFit="1" customWidth="1"/>
    <col min="9" max="16384" width="11.42578125" style="2"/>
  </cols>
  <sheetData>
    <row r="1" spans="1:5" x14ac:dyDescent="0.25">
      <c r="A1" s="3" t="s">
        <v>456</v>
      </c>
    </row>
    <row r="2" spans="1:5" x14ac:dyDescent="0.25">
      <c r="B2" s="470" t="s">
        <v>104</v>
      </c>
      <c r="C2" s="470"/>
      <c r="D2" s="470"/>
      <c r="E2" s="470"/>
    </row>
    <row r="3" spans="1:5" x14ac:dyDescent="0.25">
      <c r="B3" s="471" t="s">
        <v>5</v>
      </c>
      <c r="C3" s="471"/>
      <c r="D3" s="471"/>
      <c r="E3" s="471"/>
    </row>
    <row r="4" spans="1:5" x14ac:dyDescent="0.25">
      <c r="B4" s="472" t="s">
        <v>631</v>
      </c>
      <c r="C4" s="472"/>
      <c r="D4" s="472"/>
      <c r="E4" s="472"/>
    </row>
    <row r="5" spans="1:5" x14ac:dyDescent="0.25">
      <c r="B5" s="472" t="s">
        <v>105</v>
      </c>
      <c r="C5" s="472"/>
      <c r="D5" s="472"/>
      <c r="E5" s="472"/>
    </row>
    <row r="6" spans="1:5" x14ac:dyDescent="0.25">
      <c r="B6" s="311"/>
      <c r="C6" s="311"/>
      <c r="D6" s="311"/>
      <c r="E6" s="312"/>
    </row>
    <row r="7" spans="1:5" x14ac:dyDescent="0.25">
      <c r="B7" s="313" t="s">
        <v>161</v>
      </c>
      <c r="C7" s="314" t="s">
        <v>107</v>
      </c>
      <c r="D7" s="315">
        <v>45291</v>
      </c>
      <c r="E7" s="316">
        <v>44926</v>
      </c>
    </row>
    <row r="8" spans="1:5" x14ac:dyDescent="0.25">
      <c r="B8" s="317"/>
      <c r="C8" s="318"/>
      <c r="D8" s="319"/>
      <c r="E8" s="320"/>
    </row>
    <row r="9" spans="1:5" x14ac:dyDescent="0.25">
      <c r="B9" s="321" t="s">
        <v>392</v>
      </c>
      <c r="C9" s="322"/>
      <c r="D9" s="323"/>
      <c r="E9" s="324"/>
    </row>
    <row r="10" spans="1:5" s="76" customFormat="1" x14ac:dyDescent="0.25">
      <c r="B10" s="325" t="s">
        <v>393</v>
      </c>
      <c r="C10" s="322"/>
      <c r="D10" s="323">
        <f>SUM(D11:D12)</f>
        <v>6199493759</v>
      </c>
      <c r="E10" s="323">
        <f>SUM(E11:E12)</f>
        <v>4032802649</v>
      </c>
    </row>
    <row r="11" spans="1:5" x14ac:dyDescent="0.25">
      <c r="B11" s="163" t="s">
        <v>394</v>
      </c>
      <c r="C11" s="322"/>
      <c r="D11" s="326">
        <v>184791879</v>
      </c>
      <c r="E11" s="327">
        <v>48108644</v>
      </c>
    </row>
    <row r="12" spans="1:5" x14ac:dyDescent="0.25">
      <c r="B12" s="163" t="s">
        <v>395</v>
      </c>
      <c r="C12" s="322"/>
      <c r="D12" s="326">
        <v>6014701880</v>
      </c>
      <c r="E12" s="327">
        <v>3984694005</v>
      </c>
    </row>
    <row r="13" spans="1:5" x14ac:dyDescent="0.25">
      <c r="B13" s="328" t="s">
        <v>428</v>
      </c>
      <c r="C13" s="322"/>
      <c r="D13" s="329"/>
      <c r="E13" s="330">
        <v>0</v>
      </c>
    </row>
    <row r="14" spans="1:5" x14ac:dyDescent="0.25">
      <c r="B14" s="163" t="s">
        <v>429</v>
      </c>
      <c r="C14" s="322"/>
      <c r="D14" s="329">
        <v>0</v>
      </c>
      <c r="E14" s="327">
        <v>0</v>
      </c>
    </row>
    <row r="15" spans="1:5" x14ac:dyDescent="0.25">
      <c r="B15" s="163" t="s">
        <v>430</v>
      </c>
      <c r="C15" s="322"/>
      <c r="D15" s="415">
        <v>0</v>
      </c>
      <c r="E15" s="327">
        <v>0</v>
      </c>
    </row>
    <row r="16" spans="1:5" s="76" customFormat="1" x14ac:dyDescent="0.25">
      <c r="B16" s="331" t="s">
        <v>396</v>
      </c>
      <c r="C16" s="322"/>
      <c r="D16" s="323">
        <f>SUM(D17:D19)</f>
        <v>0</v>
      </c>
      <c r="E16" s="323">
        <f>SUM(E17:E19)</f>
        <v>0</v>
      </c>
    </row>
    <row r="17" spans="2:5" x14ac:dyDescent="0.25">
      <c r="B17" s="332" t="s">
        <v>431</v>
      </c>
      <c r="C17" s="322"/>
      <c r="D17" s="329">
        <v>0</v>
      </c>
      <c r="E17" s="327">
        <v>0</v>
      </c>
    </row>
    <row r="18" spans="2:5" x14ac:dyDescent="0.25">
      <c r="B18" s="332" t="s">
        <v>432</v>
      </c>
      <c r="C18" s="322"/>
      <c r="D18" s="329">
        <v>0</v>
      </c>
      <c r="E18" s="327">
        <v>0</v>
      </c>
    </row>
    <row r="19" spans="2:5" x14ac:dyDescent="0.25">
      <c r="B19" s="332"/>
      <c r="C19" s="322"/>
      <c r="D19" s="329"/>
      <c r="E19" s="327"/>
    </row>
    <row r="20" spans="2:5" x14ac:dyDescent="0.25">
      <c r="B20" s="332" t="s">
        <v>433</v>
      </c>
      <c r="C20" s="322"/>
      <c r="D20" s="329">
        <v>0</v>
      </c>
      <c r="E20" s="327">
        <v>0</v>
      </c>
    </row>
    <row r="21" spans="2:5" x14ac:dyDescent="0.25">
      <c r="B21" s="163" t="s">
        <v>434</v>
      </c>
      <c r="C21" s="322"/>
      <c r="D21" s="329">
        <v>0</v>
      </c>
      <c r="E21" s="327">
        <v>0</v>
      </c>
    </row>
    <row r="22" spans="2:5" x14ac:dyDescent="0.25">
      <c r="B22" s="163" t="s">
        <v>397</v>
      </c>
      <c r="C22" s="322"/>
      <c r="D22" s="329">
        <v>2467555816</v>
      </c>
      <c r="E22" s="327">
        <v>1565359291</v>
      </c>
    </row>
    <row r="23" spans="2:5" x14ac:dyDescent="0.25">
      <c r="B23" s="163" t="s">
        <v>398</v>
      </c>
      <c r="C23" s="322"/>
      <c r="D23" s="329">
        <v>10719246787</v>
      </c>
      <c r="E23" s="327">
        <v>6034596120</v>
      </c>
    </row>
    <row r="24" spans="2:5" x14ac:dyDescent="0.25">
      <c r="B24" s="163" t="s">
        <v>399</v>
      </c>
      <c r="C24" s="322"/>
      <c r="D24" s="329">
        <v>3706574938</v>
      </c>
      <c r="E24" s="327">
        <v>2340075178</v>
      </c>
    </row>
    <row r="25" spans="2:5" x14ac:dyDescent="0.25">
      <c r="B25" s="163" t="s">
        <v>621</v>
      </c>
      <c r="C25" s="322"/>
      <c r="D25" s="329">
        <v>-2475957168</v>
      </c>
      <c r="E25" s="327">
        <v>-9729196557</v>
      </c>
    </row>
    <row r="26" spans="2:5" x14ac:dyDescent="0.25">
      <c r="B26" s="163" t="s">
        <v>435</v>
      </c>
      <c r="C26" s="333"/>
      <c r="D26" s="329">
        <v>0</v>
      </c>
      <c r="E26" s="327">
        <v>0</v>
      </c>
    </row>
    <row r="27" spans="2:5" x14ac:dyDescent="0.25">
      <c r="B27" s="334" t="s">
        <v>162</v>
      </c>
      <c r="C27" s="333" t="s">
        <v>547</v>
      </c>
      <c r="D27" s="329">
        <v>20054778441</v>
      </c>
      <c r="E27" s="327">
        <v>26570351529</v>
      </c>
    </row>
    <row r="28" spans="2:5" x14ac:dyDescent="0.25">
      <c r="B28" s="163" t="s">
        <v>436</v>
      </c>
      <c r="C28" s="322"/>
      <c r="D28" s="329">
        <v>0</v>
      </c>
      <c r="E28" s="327">
        <v>0</v>
      </c>
    </row>
    <row r="29" spans="2:5" x14ac:dyDescent="0.25">
      <c r="B29" s="163" t="s">
        <v>163</v>
      </c>
      <c r="C29" s="322" t="s">
        <v>545</v>
      </c>
      <c r="D29" s="335">
        <v>978441917</v>
      </c>
      <c r="E29" s="327">
        <v>1015038140</v>
      </c>
    </row>
    <row r="30" spans="2:5" x14ac:dyDescent="0.25">
      <c r="B30" s="163"/>
      <c r="C30" s="322"/>
      <c r="D30" s="323"/>
      <c r="E30" s="322"/>
    </row>
    <row r="31" spans="2:5" x14ac:dyDescent="0.25">
      <c r="B31" s="336" t="s">
        <v>400</v>
      </c>
      <c r="C31" s="322"/>
      <c r="D31" s="323">
        <f>SUM(D32:D34)</f>
        <v>11993717384</v>
      </c>
      <c r="E31" s="330">
        <f>SUM(E32:E34)</f>
        <v>8995657242</v>
      </c>
    </row>
    <row r="32" spans="2:5" x14ac:dyDescent="0.25">
      <c r="B32" s="163" t="s">
        <v>401</v>
      </c>
      <c r="C32" s="322"/>
      <c r="D32" s="329">
        <v>3849791247</v>
      </c>
      <c r="E32" s="327">
        <v>4311046934</v>
      </c>
    </row>
    <row r="33" spans="2:9" x14ac:dyDescent="0.25">
      <c r="B33" s="163" t="s">
        <v>402</v>
      </c>
      <c r="C33" s="322"/>
      <c r="D33" s="329">
        <v>1314433788</v>
      </c>
      <c r="E33" s="327">
        <v>1173073318</v>
      </c>
    </row>
    <row r="34" spans="2:9" x14ac:dyDescent="0.25">
      <c r="B34" s="163" t="s">
        <v>164</v>
      </c>
      <c r="C34" s="322" t="s">
        <v>590</v>
      </c>
      <c r="D34" s="329">
        <v>6829492349</v>
      </c>
      <c r="E34" s="327">
        <v>3511536990</v>
      </c>
    </row>
    <row r="35" spans="2:9" x14ac:dyDescent="0.25">
      <c r="B35" s="163"/>
      <c r="C35" s="322"/>
      <c r="D35" s="329"/>
      <c r="E35" s="327"/>
    </row>
    <row r="36" spans="2:9" x14ac:dyDescent="0.25">
      <c r="B36" s="336" t="s">
        <v>403</v>
      </c>
      <c r="C36" s="322"/>
      <c r="D36" s="323">
        <f>+D10+D16+SUM(D20:D29)-D31</f>
        <v>29656417106</v>
      </c>
      <c r="E36" s="323">
        <f>+E10+E16+SUM(E20:E29)-E31</f>
        <v>22833369108</v>
      </c>
    </row>
    <row r="37" spans="2:9" x14ac:dyDescent="0.25">
      <c r="B37" s="336"/>
      <c r="C37" s="322"/>
      <c r="D37" s="323"/>
      <c r="E37" s="322"/>
    </row>
    <row r="38" spans="2:9" x14ac:dyDescent="0.25">
      <c r="B38" s="336" t="s">
        <v>404</v>
      </c>
      <c r="C38" s="322"/>
      <c r="D38" s="323">
        <f>SUM(D39:D40)</f>
        <v>1488859533</v>
      </c>
      <c r="E38" s="330">
        <f>SUM(E39:E40)</f>
        <v>1314110543</v>
      </c>
    </row>
    <row r="39" spans="2:9" x14ac:dyDescent="0.25">
      <c r="B39" s="163" t="s">
        <v>405</v>
      </c>
      <c r="C39" s="322"/>
      <c r="D39" s="329">
        <v>91500155</v>
      </c>
      <c r="E39" s="327">
        <v>59866600</v>
      </c>
    </row>
    <row r="40" spans="2:9" x14ac:dyDescent="0.25">
      <c r="B40" s="163" t="s">
        <v>165</v>
      </c>
      <c r="C40" s="322" t="s">
        <v>590</v>
      </c>
      <c r="D40" s="329">
        <v>1397359378</v>
      </c>
      <c r="E40" s="327">
        <v>1254243943</v>
      </c>
    </row>
    <row r="41" spans="2:9" x14ac:dyDescent="0.25">
      <c r="B41" s="336" t="s">
        <v>406</v>
      </c>
      <c r="C41" s="322"/>
      <c r="D41" s="323">
        <f>SUM(D42:D50)</f>
        <v>13339610279</v>
      </c>
      <c r="E41" s="330">
        <f>SUM(E42:E50)</f>
        <v>9772039823</v>
      </c>
      <c r="I41" s="72"/>
    </row>
    <row r="42" spans="2:9" x14ac:dyDescent="0.25">
      <c r="B42" s="163" t="s">
        <v>407</v>
      </c>
      <c r="C42" s="322"/>
      <c r="D42" s="329">
        <v>7520021448</v>
      </c>
      <c r="E42" s="327">
        <v>5957976030</v>
      </c>
    </row>
    <row r="43" spans="2:9" x14ac:dyDescent="0.25">
      <c r="B43" s="163" t="s">
        <v>408</v>
      </c>
      <c r="C43" s="322"/>
      <c r="D43" s="329">
        <v>360690487</v>
      </c>
      <c r="E43" s="327">
        <v>418350792</v>
      </c>
    </row>
    <row r="44" spans="2:9" x14ac:dyDescent="0.25">
      <c r="B44" s="163" t="s">
        <v>409</v>
      </c>
      <c r="C44" s="322"/>
      <c r="D44" s="329">
        <v>48998540</v>
      </c>
      <c r="E44" s="327">
        <v>69262310</v>
      </c>
    </row>
    <row r="45" spans="2:9" x14ac:dyDescent="0.25">
      <c r="B45" s="163" t="s">
        <v>410</v>
      </c>
      <c r="C45" s="322"/>
      <c r="D45" s="329">
        <v>1041284681</v>
      </c>
      <c r="E45" s="327">
        <v>877971744</v>
      </c>
    </row>
    <row r="46" spans="2:9" x14ac:dyDescent="0.25">
      <c r="B46" s="163" t="s">
        <v>411</v>
      </c>
      <c r="C46" s="322"/>
      <c r="D46" s="329">
        <v>482094428</v>
      </c>
      <c r="E46" s="327">
        <v>343907972</v>
      </c>
    </row>
    <row r="47" spans="2:9" x14ac:dyDescent="0.25">
      <c r="B47" s="163" t="s">
        <v>412</v>
      </c>
      <c r="C47" s="322"/>
      <c r="D47" s="329">
        <v>11550186</v>
      </c>
      <c r="E47" s="327">
        <v>14936740</v>
      </c>
    </row>
    <row r="48" spans="2:9" x14ac:dyDescent="0.25">
      <c r="B48" s="163" t="s">
        <v>413</v>
      </c>
      <c r="C48" s="322"/>
      <c r="D48" s="329">
        <v>20085053</v>
      </c>
      <c r="E48" s="327">
        <v>1132887</v>
      </c>
    </row>
    <row r="49" spans="2:8" x14ac:dyDescent="0.25">
      <c r="B49" s="163" t="s">
        <v>414</v>
      </c>
      <c r="C49" s="322"/>
      <c r="D49" s="329">
        <v>58550798</v>
      </c>
      <c r="E49" s="327">
        <v>71912148</v>
      </c>
    </row>
    <row r="50" spans="2:8" x14ac:dyDescent="0.25">
      <c r="B50" s="163" t="s">
        <v>166</v>
      </c>
      <c r="C50" s="322" t="s">
        <v>590</v>
      </c>
      <c r="D50" s="329">
        <v>3796334658</v>
      </c>
      <c r="E50" s="327">
        <v>2016589200</v>
      </c>
    </row>
    <row r="51" spans="2:8" x14ac:dyDescent="0.25">
      <c r="B51" s="163"/>
      <c r="C51" s="322"/>
      <c r="D51" s="329"/>
      <c r="E51" s="327"/>
    </row>
    <row r="52" spans="2:8" x14ac:dyDescent="0.25">
      <c r="B52" s="336" t="s">
        <v>415</v>
      </c>
      <c r="C52" s="322"/>
      <c r="D52" s="330">
        <f>+D36-D38-D41</f>
        <v>14827947294</v>
      </c>
      <c r="E52" s="330">
        <f>+E36-E38-E41</f>
        <v>11747218742</v>
      </c>
    </row>
    <row r="53" spans="2:8" x14ac:dyDescent="0.25">
      <c r="B53" s="336"/>
      <c r="C53" s="322"/>
      <c r="D53" s="323"/>
      <c r="E53" s="322"/>
    </row>
    <row r="54" spans="2:8" x14ac:dyDescent="0.25">
      <c r="B54" s="336" t="s">
        <v>416</v>
      </c>
      <c r="C54" s="322" t="s">
        <v>591</v>
      </c>
      <c r="D54" s="323">
        <f>SUM(D55)</f>
        <v>45258021</v>
      </c>
      <c r="E54" s="330">
        <f>SUM(E55)</f>
        <v>103004731</v>
      </c>
    </row>
    <row r="55" spans="2:8" x14ac:dyDescent="0.25">
      <c r="B55" s="163" t="s">
        <v>167</v>
      </c>
      <c r="C55" s="322"/>
      <c r="D55" s="329">
        <v>45258021</v>
      </c>
      <c r="E55" s="327">
        <v>103004731</v>
      </c>
    </row>
    <row r="56" spans="2:8" x14ac:dyDescent="0.25">
      <c r="B56" s="163" t="s">
        <v>168</v>
      </c>
      <c r="C56" s="322"/>
      <c r="D56" s="337">
        <v>0</v>
      </c>
      <c r="E56" s="327">
        <v>0</v>
      </c>
    </row>
    <row r="57" spans="2:8" x14ac:dyDescent="0.25">
      <c r="B57" s="163"/>
      <c r="C57" s="322"/>
      <c r="D57" s="323"/>
      <c r="E57" s="322"/>
    </row>
    <row r="58" spans="2:8" x14ac:dyDescent="0.25">
      <c r="B58" s="336" t="s">
        <v>417</v>
      </c>
      <c r="C58" s="322"/>
      <c r="D58" s="323">
        <f>+D59-D62</f>
        <v>-3701909384</v>
      </c>
      <c r="E58" s="330">
        <f>+E59-E62</f>
        <v>-3323355171</v>
      </c>
    </row>
    <row r="59" spans="2:8" x14ac:dyDescent="0.25">
      <c r="B59" s="336" t="s">
        <v>418</v>
      </c>
      <c r="C59" s="322"/>
      <c r="D59" s="323">
        <f>SUM(D60:D61)</f>
        <v>6971803594</v>
      </c>
      <c r="E59" s="330">
        <f>SUM(E60:E61)</f>
        <v>5123360337</v>
      </c>
    </row>
    <row r="60" spans="2:8" x14ac:dyDescent="0.25">
      <c r="B60" s="163" t="s">
        <v>169</v>
      </c>
      <c r="C60" s="322"/>
      <c r="D60" s="329">
        <v>0</v>
      </c>
      <c r="E60" s="327">
        <v>0</v>
      </c>
    </row>
    <row r="61" spans="2:8" x14ac:dyDescent="0.25">
      <c r="B61" s="163" t="s">
        <v>419</v>
      </c>
      <c r="C61" s="322"/>
      <c r="D61" s="329">
        <v>6971803594</v>
      </c>
      <c r="E61" s="327">
        <v>5123360337</v>
      </c>
      <c r="H61" s="72"/>
    </row>
    <row r="62" spans="2:8" x14ac:dyDescent="0.25">
      <c r="B62" s="336" t="s">
        <v>420</v>
      </c>
      <c r="C62" s="322"/>
      <c r="D62" s="323">
        <f>SUM(D63:D64)</f>
        <v>10673712978</v>
      </c>
      <c r="E62" s="330">
        <f>SUM(E63:E64)</f>
        <v>8446715508</v>
      </c>
    </row>
    <row r="63" spans="2:8" x14ac:dyDescent="0.25">
      <c r="B63" s="163" t="s">
        <v>386</v>
      </c>
      <c r="C63" s="322"/>
      <c r="D63" s="329">
        <v>4463126015</v>
      </c>
      <c r="E63" s="327">
        <v>3363550375</v>
      </c>
    </row>
    <row r="64" spans="2:8" x14ac:dyDescent="0.25">
      <c r="B64" s="163" t="s">
        <v>419</v>
      </c>
      <c r="C64" s="322"/>
      <c r="D64" s="335">
        <v>6210586963</v>
      </c>
      <c r="E64" s="327">
        <v>5083165133</v>
      </c>
    </row>
    <row r="65" spans="2:7" x14ac:dyDescent="0.25">
      <c r="B65" s="163"/>
      <c r="C65" s="322"/>
      <c r="D65" s="323"/>
      <c r="E65" s="322"/>
    </row>
    <row r="66" spans="2:7" x14ac:dyDescent="0.25">
      <c r="B66" s="336" t="s">
        <v>437</v>
      </c>
      <c r="C66" s="322"/>
      <c r="D66" s="323">
        <f>SUM(D67:D68)</f>
        <v>-205375852</v>
      </c>
      <c r="E66" s="323">
        <f>SUM(E67:E68)</f>
        <v>0</v>
      </c>
    </row>
    <row r="67" spans="2:7" x14ac:dyDescent="0.25">
      <c r="B67" s="163" t="s">
        <v>438</v>
      </c>
      <c r="C67" s="322"/>
      <c r="D67" s="329">
        <v>0</v>
      </c>
      <c r="E67" s="327">
        <v>0</v>
      </c>
    </row>
    <row r="68" spans="2:7" x14ac:dyDescent="0.25">
      <c r="B68" s="163" t="s">
        <v>439</v>
      </c>
      <c r="C68" s="322"/>
      <c r="D68" s="1">
        <v>-205375852</v>
      </c>
      <c r="E68" s="327">
        <v>0</v>
      </c>
    </row>
    <row r="69" spans="2:7" x14ac:dyDescent="0.25">
      <c r="B69" s="163"/>
      <c r="C69" s="322"/>
      <c r="D69" s="329"/>
      <c r="E69" s="322"/>
    </row>
    <row r="70" spans="2:7" x14ac:dyDescent="0.25">
      <c r="B70" s="336" t="s">
        <v>421</v>
      </c>
      <c r="C70" s="322"/>
      <c r="D70" s="323">
        <f>SUM(D71:D72)</f>
        <v>-20316412</v>
      </c>
      <c r="E70" s="323">
        <f>SUM(E71:E72)</f>
        <v>0</v>
      </c>
    </row>
    <row r="71" spans="2:7" x14ac:dyDescent="0.25">
      <c r="B71" s="163" t="s">
        <v>422</v>
      </c>
      <c r="C71" s="322"/>
      <c r="D71" s="329">
        <v>0</v>
      </c>
      <c r="E71" s="327">
        <v>0</v>
      </c>
    </row>
    <row r="72" spans="2:7" x14ac:dyDescent="0.25">
      <c r="B72" s="163" t="s">
        <v>423</v>
      </c>
      <c r="C72" s="322"/>
      <c r="D72" s="329">
        <v>-20316412</v>
      </c>
      <c r="E72" s="327">
        <v>0</v>
      </c>
    </row>
    <row r="73" spans="2:7" x14ac:dyDescent="0.25">
      <c r="B73" s="163"/>
      <c r="C73" s="322"/>
      <c r="D73" s="324"/>
      <c r="E73" s="322"/>
    </row>
    <row r="74" spans="2:7" x14ac:dyDescent="0.25">
      <c r="B74" s="164" t="s">
        <v>424</v>
      </c>
      <c r="C74" s="338"/>
      <c r="D74" s="339">
        <f>+D52+D54+D58+D66+D70</f>
        <v>10945603667</v>
      </c>
      <c r="E74" s="339">
        <f>+E52+E54+E58+E66+E70</f>
        <v>8526868302</v>
      </c>
    </row>
    <row r="75" spans="2:7" x14ac:dyDescent="0.25">
      <c r="B75" s="164" t="s">
        <v>425</v>
      </c>
      <c r="C75" s="338"/>
      <c r="D75" s="339">
        <v>233172890</v>
      </c>
      <c r="E75" s="340">
        <v>0</v>
      </c>
    </row>
    <row r="76" spans="2:7" ht="15.75" thickBot="1" x14ac:dyDescent="0.3">
      <c r="B76" s="341" t="s">
        <v>426</v>
      </c>
      <c r="C76" s="338"/>
      <c r="D76" s="342">
        <f>+D74-D75</f>
        <v>10712430777</v>
      </c>
      <c r="E76" s="343">
        <f>+E74-E75</f>
        <v>8526868302</v>
      </c>
    </row>
    <row r="77" spans="2:7" ht="15.75" thickTop="1" x14ac:dyDescent="0.25">
      <c r="B77" s="301"/>
      <c r="C77" s="301"/>
      <c r="D77" s="301"/>
      <c r="E77" s="301"/>
      <c r="F77" s="301"/>
      <c r="G77" s="301"/>
    </row>
    <row r="78" spans="2:7" x14ac:dyDescent="0.25">
      <c r="E78" s="72"/>
    </row>
    <row r="79" spans="2:7" x14ac:dyDescent="0.25">
      <c r="B79" s="301" t="s">
        <v>463</v>
      </c>
      <c r="D79" s="72"/>
      <c r="E79" s="93"/>
    </row>
    <row r="80" spans="2:7" x14ac:dyDescent="0.25">
      <c r="D80" s="72"/>
      <c r="E80" s="72"/>
    </row>
    <row r="81" spans="4:4" x14ac:dyDescent="0.25">
      <c r="D81" s="93"/>
    </row>
  </sheetData>
  <mergeCells count="4">
    <mergeCell ref="B2:E2"/>
    <mergeCell ref="B3:E3"/>
    <mergeCell ref="B4:E4"/>
    <mergeCell ref="B5:E5"/>
  </mergeCells>
  <hyperlinks>
    <hyperlink ref="A1" location="ÍNDICE!A1" display="Indice" xr:uid="{AF95ED49-9A71-4304-999B-0021030C25E3}"/>
  </hyperlinks>
  <pageMargins left="0.25" right="0.25" top="0.75" bottom="0.75" header="0.3" footer="0.3"/>
  <pageSetup paperSize="9" scale="64" orientation="portrait" r:id="rId1"/>
  <ignoredErrors>
    <ignoredError sqref="E41 E59 E10 D16:E16"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CBB84-B9CD-4D5D-9AE2-72957592747A}">
  <sheetPr>
    <pageSetUpPr fitToPage="1"/>
  </sheetPr>
  <dimension ref="A1:G44"/>
  <sheetViews>
    <sheetView showGridLines="0" topLeftCell="A27" zoomScaleNormal="100" workbookViewId="0">
      <selection activeCell="F46" sqref="F46"/>
    </sheetView>
  </sheetViews>
  <sheetFormatPr baseColWidth="10" defaultColWidth="11.42578125" defaultRowHeight="15" x14ac:dyDescent="0.25"/>
  <cols>
    <col min="1" max="1" width="2.85546875" style="2" customWidth="1"/>
    <col min="2" max="2" width="2.7109375" style="2" customWidth="1"/>
    <col min="3" max="3" width="101.140625" style="2" bestFit="1" customWidth="1"/>
    <col min="4" max="4" width="4.28515625" style="2" customWidth="1"/>
    <col min="5" max="5" width="24.7109375" style="2" bestFit="1" customWidth="1"/>
    <col min="6" max="6" width="23.42578125" style="2" bestFit="1" customWidth="1"/>
    <col min="7" max="7" width="2.85546875" style="2" customWidth="1"/>
    <col min="8" max="16384" width="11.42578125" style="2"/>
  </cols>
  <sheetData>
    <row r="1" spans="1:7" x14ac:dyDescent="0.25">
      <c r="A1" s="3" t="s">
        <v>456</v>
      </c>
    </row>
    <row r="2" spans="1:7" x14ac:dyDescent="0.25">
      <c r="B2" s="470" t="s">
        <v>104</v>
      </c>
      <c r="C2" s="470"/>
      <c r="D2" s="470"/>
      <c r="E2" s="470"/>
      <c r="F2" s="470"/>
      <c r="G2" s="470"/>
    </row>
    <row r="3" spans="1:7" x14ac:dyDescent="0.25">
      <c r="B3" s="471" t="s">
        <v>369</v>
      </c>
      <c r="C3" s="471"/>
      <c r="D3" s="471"/>
      <c r="E3" s="471"/>
      <c r="F3" s="471"/>
      <c r="G3" s="471"/>
    </row>
    <row r="4" spans="1:7" x14ac:dyDescent="0.25">
      <c r="B4" s="472" t="str">
        <f>+'03'!B4</f>
        <v>Correspondiente al 31/12/2023, presentado en forma comparativa con el ejercicio cerrado al 31/12/2022</v>
      </c>
      <c r="C4" s="472"/>
      <c r="D4" s="472"/>
      <c r="E4" s="472"/>
      <c r="F4" s="472"/>
      <c r="G4" s="472"/>
    </row>
    <row r="5" spans="1:7" x14ac:dyDescent="0.25">
      <c r="B5" s="302"/>
      <c r="C5" s="302"/>
      <c r="D5" s="302"/>
      <c r="E5" s="302"/>
      <c r="F5" s="302"/>
      <c r="G5" s="302"/>
    </row>
    <row r="6" spans="1:7" x14ac:dyDescent="0.25">
      <c r="E6" s="303">
        <f>+'03'!D7</f>
        <v>45291</v>
      </c>
      <c r="F6" s="303">
        <f>+'03'!E7</f>
        <v>44926</v>
      </c>
      <c r="G6" s="304"/>
    </row>
    <row r="7" spans="1:7" x14ac:dyDescent="0.25">
      <c r="B7" s="76" t="s">
        <v>370</v>
      </c>
      <c r="C7" s="5" t="s">
        <v>371</v>
      </c>
      <c r="D7" s="76"/>
      <c r="E7" s="76"/>
      <c r="F7" s="179"/>
      <c r="G7" s="179"/>
    </row>
    <row r="8" spans="1:7" x14ac:dyDescent="0.25">
      <c r="B8" s="305"/>
      <c r="C8" s="2" t="s">
        <v>372</v>
      </c>
      <c r="E8" s="306">
        <v>38464368680</v>
      </c>
      <c r="F8" s="306">
        <v>22209936058</v>
      </c>
      <c r="G8" s="306"/>
    </row>
    <row r="9" spans="1:7" x14ac:dyDescent="0.25">
      <c r="C9" s="2" t="s">
        <v>373</v>
      </c>
      <c r="E9" s="306">
        <v>-8376749191</v>
      </c>
      <c r="F9" s="306">
        <v>-9312157478</v>
      </c>
      <c r="G9" s="306"/>
    </row>
    <row r="10" spans="1:7" x14ac:dyDescent="0.25">
      <c r="C10" s="2" t="s">
        <v>440</v>
      </c>
      <c r="E10" s="306">
        <v>332151713</v>
      </c>
      <c r="F10" s="306">
        <v>33490759</v>
      </c>
      <c r="G10" s="306"/>
    </row>
    <row r="11" spans="1:7" x14ac:dyDescent="0.25">
      <c r="B11" s="193"/>
      <c r="C11" s="133" t="s">
        <v>374</v>
      </c>
      <c r="D11" s="193"/>
      <c r="E11" s="307">
        <f>SUM(E8:E10)</f>
        <v>30419771202</v>
      </c>
      <c r="F11" s="307">
        <f>SUM(F8:F10)</f>
        <v>12931269339</v>
      </c>
      <c r="G11" s="307"/>
    </row>
    <row r="12" spans="1:7" x14ac:dyDescent="0.25">
      <c r="B12" s="76"/>
      <c r="C12" s="76" t="s">
        <v>441</v>
      </c>
      <c r="D12" s="76"/>
      <c r="E12" s="308">
        <v>0</v>
      </c>
      <c r="F12" s="308">
        <v>0</v>
      </c>
      <c r="G12" s="308"/>
    </row>
    <row r="13" spans="1:7" x14ac:dyDescent="0.25">
      <c r="C13" s="2" t="s">
        <v>442</v>
      </c>
      <c r="E13" s="306">
        <v>0</v>
      </c>
      <c r="F13" s="306">
        <v>0</v>
      </c>
      <c r="G13" s="306"/>
    </row>
    <row r="14" spans="1:7" x14ac:dyDescent="0.25">
      <c r="B14" s="305"/>
      <c r="C14" s="76" t="s">
        <v>375</v>
      </c>
      <c r="D14" s="76"/>
      <c r="E14" s="307">
        <f>SUM(E15)</f>
        <v>-13724322732</v>
      </c>
      <c r="F14" s="308">
        <f>SUM(F15)</f>
        <v>-7215571697</v>
      </c>
      <c r="G14" s="308"/>
    </row>
    <row r="15" spans="1:7" x14ac:dyDescent="0.25">
      <c r="C15" s="2" t="s">
        <v>376</v>
      </c>
      <c r="E15" s="306">
        <v>-13724322732</v>
      </c>
      <c r="F15" s="306">
        <v>-7215571697</v>
      </c>
      <c r="G15" s="306"/>
    </row>
    <row r="16" spans="1:7" x14ac:dyDescent="0.25">
      <c r="B16" s="76"/>
      <c r="C16" s="76" t="s">
        <v>443</v>
      </c>
      <c r="D16" s="76"/>
      <c r="E16" s="308">
        <f>+E11+E14</f>
        <v>16695448470</v>
      </c>
      <c r="F16" s="308">
        <f>+F11+F14</f>
        <v>5715697642</v>
      </c>
      <c r="G16" s="308"/>
    </row>
    <row r="17" spans="2:7" x14ac:dyDescent="0.25">
      <c r="C17" s="2" t="s">
        <v>444</v>
      </c>
      <c r="E17" s="306">
        <v>-4763485</v>
      </c>
      <c r="F17" s="306">
        <v>-420427838</v>
      </c>
      <c r="G17" s="306"/>
    </row>
    <row r="18" spans="2:7" x14ac:dyDescent="0.25">
      <c r="C18" s="76" t="s">
        <v>377</v>
      </c>
      <c r="E18" s="308">
        <f>+E16+E17</f>
        <v>16690684985</v>
      </c>
      <c r="F18" s="308">
        <f>+F16+F17</f>
        <v>5295269804</v>
      </c>
      <c r="G18" s="308"/>
    </row>
    <row r="19" spans="2:7" x14ac:dyDescent="0.25">
      <c r="C19" s="76"/>
      <c r="E19" s="306"/>
      <c r="F19" s="306"/>
      <c r="G19" s="308"/>
    </row>
    <row r="20" spans="2:7" x14ac:dyDescent="0.25">
      <c r="B20" s="76" t="s">
        <v>378</v>
      </c>
      <c r="C20" s="5" t="s">
        <v>379</v>
      </c>
      <c r="D20" s="76"/>
      <c r="E20" s="308"/>
      <c r="F20" s="308"/>
      <c r="G20" s="308"/>
    </row>
    <row r="21" spans="2:7" x14ac:dyDescent="0.25">
      <c r="C21" s="2" t="s">
        <v>445</v>
      </c>
      <c r="E21" s="306">
        <v>-1602952997</v>
      </c>
      <c r="F21" s="306">
        <v>0</v>
      </c>
      <c r="G21" s="306"/>
    </row>
    <row r="22" spans="2:7" x14ac:dyDescent="0.25">
      <c r="C22" s="2" t="s">
        <v>118</v>
      </c>
      <c r="E22" s="306">
        <v>55941236073</v>
      </c>
      <c r="F22" s="306">
        <v>-140055205444</v>
      </c>
      <c r="G22" s="306"/>
    </row>
    <row r="23" spans="2:7" x14ac:dyDescent="0.25">
      <c r="C23" s="2" t="s">
        <v>446</v>
      </c>
      <c r="E23" s="306">
        <v>-726359000</v>
      </c>
      <c r="F23" s="306">
        <v>0</v>
      </c>
      <c r="G23" s="306"/>
    </row>
    <row r="24" spans="2:7" x14ac:dyDescent="0.25">
      <c r="C24" s="2" t="s">
        <v>380</v>
      </c>
      <c r="E24" s="306">
        <v>-180846770</v>
      </c>
      <c r="F24" s="306">
        <v>-231137893</v>
      </c>
      <c r="G24" s="306"/>
    </row>
    <row r="25" spans="2:7" x14ac:dyDescent="0.25">
      <c r="C25" s="2" t="s">
        <v>447</v>
      </c>
      <c r="E25" s="306">
        <v>0</v>
      </c>
      <c r="F25" s="306">
        <v>0</v>
      </c>
      <c r="G25" s="306"/>
    </row>
    <row r="26" spans="2:7" x14ac:dyDescent="0.25">
      <c r="B26" s="474"/>
      <c r="C26" s="2" t="s">
        <v>448</v>
      </c>
      <c r="E26" s="306">
        <v>0</v>
      </c>
      <c r="F26" s="306">
        <v>0</v>
      </c>
      <c r="G26" s="306"/>
    </row>
    <row r="27" spans="2:7" x14ac:dyDescent="0.25">
      <c r="B27" s="474"/>
      <c r="C27" s="2" t="s">
        <v>381</v>
      </c>
      <c r="E27" s="306">
        <v>4116761286</v>
      </c>
      <c r="F27" s="306">
        <v>0</v>
      </c>
      <c r="G27" s="306"/>
    </row>
    <row r="28" spans="2:7" x14ac:dyDescent="0.25">
      <c r="C28" s="76" t="s">
        <v>382</v>
      </c>
      <c r="D28" s="309"/>
      <c r="E28" s="308">
        <f>SUM(E21:E27)</f>
        <v>57547838592</v>
      </c>
      <c r="F28" s="308">
        <f>SUM(F21:F27)</f>
        <v>-140286343337</v>
      </c>
      <c r="G28" s="308"/>
    </row>
    <row r="29" spans="2:7" x14ac:dyDescent="0.25">
      <c r="B29" s="305"/>
      <c r="E29" s="306"/>
      <c r="F29" s="306"/>
      <c r="G29" s="306"/>
    </row>
    <row r="30" spans="2:7" x14ac:dyDescent="0.25">
      <c r="B30" s="76" t="s">
        <v>383</v>
      </c>
      <c r="C30" s="5" t="s">
        <v>490</v>
      </c>
      <c r="D30" s="76"/>
      <c r="E30" s="308"/>
      <c r="F30" s="308"/>
      <c r="G30" s="308"/>
    </row>
    <row r="31" spans="2:7" x14ac:dyDescent="0.25">
      <c r="B31" s="305"/>
      <c r="C31" s="2" t="s">
        <v>449</v>
      </c>
      <c r="E31" s="306">
        <v>0</v>
      </c>
      <c r="F31" s="306">
        <v>0</v>
      </c>
      <c r="G31" s="306"/>
    </row>
    <row r="32" spans="2:7" x14ac:dyDescent="0.25">
      <c r="C32" s="2" t="s">
        <v>384</v>
      </c>
      <c r="E32" s="306">
        <v>-53088681464</v>
      </c>
      <c r="F32" s="306">
        <v>142129030955</v>
      </c>
      <c r="G32" s="306"/>
    </row>
    <row r="33" spans="2:7" x14ac:dyDescent="0.25">
      <c r="B33" s="305"/>
      <c r="C33" s="2" t="s">
        <v>385</v>
      </c>
      <c r="E33" s="306">
        <v>-5783602895</v>
      </c>
      <c r="F33" s="306">
        <v>-895992851</v>
      </c>
      <c r="G33" s="306"/>
    </row>
    <row r="34" spans="2:7" x14ac:dyDescent="0.25">
      <c r="C34" s="2" t="s">
        <v>386</v>
      </c>
      <c r="E34" s="306">
        <v>-10905975369</v>
      </c>
      <c r="F34" s="306">
        <v>-6510674137</v>
      </c>
      <c r="G34" s="306"/>
    </row>
    <row r="35" spans="2:7" x14ac:dyDescent="0.25">
      <c r="C35" s="2" t="s">
        <v>387</v>
      </c>
      <c r="E35" s="306">
        <v>761216631</v>
      </c>
      <c r="F35" s="306">
        <v>16663377</v>
      </c>
      <c r="G35" s="306"/>
    </row>
    <row r="36" spans="2:7" x14ac:dyDescent="0.25">
      <c r="C36" s="76" t="s">
        <v>388</v>
      </c>
      <c r="E36" s="308">
        <f>SUM(E32:E35)</f>
        <v>-69017043097</v>
      </c>
      <c r="F36" s="308">
        <f>SUM(F32:F35)</f>
        <v>134739027344</v>
      </c>
      <c r="G36" s="308"/>
    </row>
    <row r="37" spans="2:7" x14ac:dyDescent="0.25">
      <c r="C37" s="76"/>
      <c r="E37" s="306"/>
      <c r="F37" s="306"/>
      <c r="G37" s="308"/>
    </row>
    <row r="38" spans="2:7" x14ac:dyDescent="0.25">
      <c r="B38" s="76"/>
      <c r="C38" s="80" t="s">
        <v>389</v>
      </c>
      <c r="D38" s="158"/>
      <c r="E38" s="158">
        <f>+E28+E36+E18</f>
        <v>5221480480</v>
      </c>
      <c r="F38" s="88">
        <f>+F28+F36+F18</f>
        <v>-252046189</v>
      </c>
      <c r="G38" s="308"/>
    </row>
    <row r="39" spans="2:7" x14ac:dyDescent="0.25">
      <c r="C39" s="80" t="s">
        <v>390</v>
      </c>
      <c r="D39" s="28"/>
      <c r="E39" s="29">
        <v>3294094932</v>
      </c>
      <c r="F39" s="29">
        <v>3546141121</v>
      </c>
      <c r="G39" s="308"/>
    </row>
    <row r="40" spans="2:7" ht="15.75" thickBot="1" x14ac:dyDescent="0.3">
      <c r="C40" s="80" t="s">
        <v>391</v>
      </c>
      <c r="D40" s="28"/>
      <c r="E40" s="310">
        <f>+E38+E39</f>
        <v>8515575412</v>
      </c>
      <c r="F40" s="310">
        <f>+F38+F39</f>
        <v>3294094932</v>
      </c>
      <c r="G40" s="308"/>
    </row>
    <row r="41" spans="2:7" ht="15.75" thickTop="1" x14ac:dyDescent="0.25"/>
    <row r="42" spans="2:7" x14ac:dyDescent="0.25">
      <c r="C42" s="473" t="s">
        <v>463</v>
      </c>
      <c r="D42" s="473"/>
      <c r="E42" s="473"/>
      <c r="F42" s="473"/>
      <c r="G42" s="473"/>
    </row>
    <row r="44" spans="2:7" x14ac:dyDescent="0.25">
      <c r="E44" s="72"/>
      <c r="F44" s="72"/>
    </row>
  </sheetData>
  <mergeCells count="5">
    <mergeCell ref="C42:G42"/>
    <mergeCell ref="B2:G2"/>
    <mergeCell ref="B3:G3"/>
    <mergeCell ref="B4:G4"/>
    <mergeCell ref="B26:B27"/>
  </mergeCells>
  <hyperlinks>
    <hyperlink ref="A1" location="ÍNDICE!A1" display="Indice" xr:uid="{28402A13-8E7C-4AA6-B150-D422C8DB4D67}"/>
  </hyperlinks>
  <pageMargins left="0.25" right="0.25" top="0.75" bottom="0.75" header="0.3" footer="0.3"/>
  <pageSetup paperSize="9" scale="65" orientation="portrait" r:id="rId1"/>
  <ignoredErrors>
    <ignoredError sqref="E36:F36"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N21"/>
  <sheetViews>
    <sheetView showGridLines="0" topLeftCell="A9" zoomScaleNormal="100" workbookViewId="0">
      <selection activeCell="A26" sqref="A26"/>
    </sheetView>
  </sheetViews>
  <sheetFormatPr baseColWidth="10" defaultColWidth="11.42578125" defaultRowHeight="15" x14ac:dyDescent="0.25"/>
  <cols>
    <col min="1" max="1" width="9" style="2" bestFit="1" customWidth="1"/>
    <col min="2" max="2" width="38" style="2" bestFit="1" customWidth="1"/>
    <col min="3" max="3" width="22.140625" style="2" bestFit="1" customWidth="1"/>
    <col min="4" max="4" width="14.140625" style="2" bestFit="1" customWidth="1"/>
    <col min="5" max="5" width="22.140625" style="2" bestFit="1" customWidth="1"/>
    <col min="6" max="6" width="18.140625" style="2" bestFit="1" customWidth="1"/>
    <col min="7" max="7" width="20.7109375" style="2" bestFit="1" customWidth="1"/>
    <col min="8" max="8" width="15.42578125" style="2" bestFit="1" customWidth="1"/>
    <col min="9" max="9" width="18.140625" style="2" bestFit="1" customWidth="1"/>
    <col min="10" max="11" width="23.42578125" style="2" bestFit="1" customWidth="1"/>
    <col min="12" max="13" width="22.140625" style="2" bestFit="1" customWidth="1"/>
    <col min="14" max="14" width="2.85546875" style="2" customWidth="1"/>
    <col min="15" max="16384" width="11.42578125" style="2"/>
  </cols>
  <sheetData>
    <row r="1" spans="1:13" x14ac:dyDescent="0.25">
      <c r="A1" s="3" t="s">
        <v>456</v>
      </c>
    </row>
    <row r="2" spans="1:13" x14ac:dyDescent="0.25">
      <c r="B2" s="457" t="s">
        <v>104</v>
      </c>
      <c r="C2" s="457"/>
      <c r="D2" s="457"/>
      <c r="E2" s="457"/>
      <c r="F2" s="457"/>
      <c r="G2" s="457"/>
      <c r="H2" s="457"/>
      <c r="I2" s="457"/>
      <c r="J2" s="457"/>
      <c r="K2" s="457"/>
      <c r="L2" s="457"/>
      <c r="M2" s="457"/>
    </row>
    <row r="3" spans="1:13" x14ac:dyDescent="0.25">
      <c r="B3" s="457" t="s">
        <v>170</v>
      </c>
      <c r="C3" s="457"/>
      <c r="D3" s="457"/>
      <c r="E3" s="457"/>
      <c r="F3" s="457"/>
      <c r="G3" s="457"/>
      <c r="H3" s="457"/>
      <c r="I3" s="457"/>
      <c r="J3" s="457"/>
      <c r="K3" s="457"/>
      <c r="L3" s="457"/>
      <c r="M3" s="457"/>
    </row>
    <row r="4" spans="1:13" x14ac:dyDescent="0.25">
      <c r="B4" s="457" t="str">
        <f>+'04'!B4</f>
        <v>Correspondiente al 31/12/2023, presentado en forma comparativa con el ejercicio cerrado al 31/12/2022</v>
      </c>
      <c r="C4" s="457"/>
      <c r="D4" s="457"/>
      <c r="E4" s="457"/>
      <c r="F4" s="457"/>
      <c r="G4" s="457"/>
      <c r="H4" s="457"/>
      <c r="I4" s="457"/>
      <c r="J4" s="457"/>
      <c r="K4" s="457"/>
      <c r="L4" s="457"/>
      <c r="M4" s="457"/>
    </row>
    <row r="5" spans="1:13" x14ac:dyDescent="0.25">
      <c r="B5" s="457" t="s">
        <v>105</v>
      </c>
      <c r="C5" s="457"/>
      <c r="D5" s="457"/>
      <c r="E5" s="457"/>
      <c r="F5" s="457"/>
      <c r="G5" s="457"/>
      <c r="H5" s="457"/>
      <c r="I5" s="457"/>
      <c r="J5" s="457"/>
      <c r="K5" s="457"/>
      <c r="L5" s="457"/>
      <c r="M5" s="457"/>
    </row>
    <row r="7" spans="1:13" x14ac:dyDescent="0.25">
      <c r="B7" s="475" t="s">
        <v>171</v>
      </c>
      <c r="C7" s="477" t="s">
        <v>172</v>
      </c>
      <c r="D7" s="478"/>
      <c r="E7" s="478"/>
      <c r="F7" s="479"/>
      <c r="G7" s="477" t="s">
        <v>173</v>
      </c>
      <c r="H7" s="478"/>
      <c r="I7" s="479"/>
      <c r="J7" s="477" t="s">
        <v>174</v>
      </c>
      <c r="K7" s="479"/>
      <c r="L7" s="477" t="s">
        <v>148</v>
      </c>
      <c r="M7" s="479"/>
    </row>
    <row r="8" spans="1:13" ht="45" x14ac:dyDescent="0.25">
      <c r="B8" s="476"/>
      <c r="C8" s="299" t="s">
        <v>175</v>
      </c>
      <c r="D8" s="299" t="s">
        <v>176</v>
      </c>
      <c r="E8" s="299" t="s">
        <v>177</v>
      </c>
      <c r="F8" s="180" t="s">
        <v>585</v>
      </c>
      <c r="G8" s="299" t="s">
        <v>178</v>
      </c>
      <c r="H8" s="299" t="s">
        <v>179</v>
      </c>
      <c r="I8" s="299" t="s">
        <v>180</v>
      </c>
      <c r="J8" s="299" t="s">
        <v>181</v>
      </c>
      <c r="K8" s="299" t="s">
        <v>182</v>
      </c>
      <c r="L8" s="258">
        <f>+'04'!E6</f>
        <v>45291</v>
      </c>
      <c r="M8" s="258">
        <f>+'04'!F6</f>
        <v>44926</v>
      </c>
    </row>
    <row r="9" spans="1:13" x14ac:dyDescent="0.25">
      <c r="B9" s="28" t="s">
        <v>183</v>
      </c>
      <c r="C9" s="158">
        <v>35629000000</v>
      </c>
      <c r="D9" s="158">
        <v>0</v>
      </c>
      <c r="E9" s="158">
        <v>35629000000</v>
      </c>
      <c r="F9" s="158">
        <v>987500000</v>
      </c>
      <c r="G9" s="158">
        <v>2188225071</v>
      </c>
      <c r="H9" s="158">
        <v>0</v>
      </c>
      <c r="I9" s="158">
        <v>227468427</v>
      </c>
      <c r="J9" s="158">
        <v>0</v>
      </c>
      <c r="K9" s="158">
        <v>8526868302</v>
      </c>
      <c r="L9" s="158">
        <v>47559061800</v>
      </c>
      <c r="M9" s="158">
        <v>39826186349</v>
      </c>
    </row>
    <row r="10" spans="1:13" x14ac:dyDescent="0.25">
      <c r="B10" s="80" t="s">
        <v>184</v>
      </c>
      <c r="C10" s="300">
        <v>0</v>
      </c>
      <c r="D10" s="300">
        <v>0</v>
      </c>
      <c r="E10" s="300">
        <v>0</v>
      </c>
      <c r="F10" s="300">
        <v>0</v>
      </c>
      <c r="G10" s="300">
        <v>0</v>
      </c>
      <c r="H10" s="300">
        <v>0</v>
      </c>
      <c r="I10" s="300">
        <v>0</v>
      </c>
      <c r="J10" s="158">
        <v>8526868302</v>
      </c>
      <c r="K10" s="158">
        <v>-8526868302</v>
      </c>
      <c r="L10" s="300">
        <v>0</v>
      </c>
      <c r="M10" s="158">
        <v>0</v>
      </c>
    </row>
    <row r="11" spans="1:13" x14ac:dyDescent="0.25">
      <c r="B11" s="28" t="s">
        <v>465</v>
      </c>
      <c r="C11" s="300">
        <v>1814000000</v>
      </c>
      <c r="D11" s="300">
        <v>0</v>
      </c>
      <c r="E11" s="300">
        <v>1814000000</v>
      </c>
      <c r="F11" s="300">
        <v>0</v>
      </c>
      <c r="G11" s="300">
        <v>0</v>
      </c>
      <c r="H11" s="300">
        <v>0</v>
      </c>
      <c r="I11" s="300">
        <v>0</v>
      </c>
      <c r="J11" s="300">
        <v>-1814000000</v>
      </c>
      <c r="K11" s="300">
        <v>0</v>
      </c>
      <c r="L11" s="300">
        <v>0</v>
      </c>
      <c r="M11" s="158">
        <v>0</v>
      </c>
    </row>
    <row r="12" spans="1:13" x14ac:dyDescent="0.25">
      <c r="B12" s="28" t="s">
        <v>466</v>
      </c>
      <c r="C12" s="300">
        <v>0</v>
      </c>
      <c r="D12" s="300">
        <v>0</v>
      </c>
      <c r="E12" s="300">
        <v>0</v>
      </c>
      <c r="F12" s="300">
        <v>0</v>
      </c>
      <c r="G12" s="300">
        <v>0</v>
      </c>
      <c r="H12" s="300">
        <v>0</v>
      </c>
      <c r="I12" s="300">
        <v>0</v>
      </c>
      <c r="J12" s="300">
        <v>0</v>
      </c>
      <c r="K12" s="300">
        <v>0</v>
      </c>
      <c r="L12" s="300">
        <v>0</v>
      </c>
      <c r="M12" s="300">
        <v>0</v>
      </c>
    </row>
    <row r="13" spans="1:13" x14ac:dyDescent="0.25">
      <c r="B13" s="28" t="s">
        <v>185</v>
      </c>
      <c r="C13" s="300">
        <v>0</v>
      </c>
      <c r="D13" s="300">
        <v>0</v>
      </c>
      <c r="E13" s="300">
        <v>0</v>
      </c>
      <c r="F13" s="300">
        <v>0</v>
      </c>
      <c r="G13" s="300">
        <v>0</v>
      </c>
      <c r="H13" s="300">
        <v>0</v>
      </c>
      <c r="I13" s="300">
        <v>0</v>
      </c>
      <c r="J13" s="300">
        <v>-6286524887</v>
      </c>
      <c r="K13" s="300">
        <v>0</v>
      </c>
      <c r="L13" s="300">
        <v>-6286524887</v>
      </c>
      <c r="M13" s="300">
        <v>-895992851</v>
      </c>
    </row>
    <row r="14" spans="1:13" x14ac:dyDescent="0.25">
      <c r="B14" s="28" t="s">
        <v>151</v>
      </c>
      <c r="C14" s="300">
        <v>0</v>
      </c>
      <c r="D14" s="300">
        <v>0</v>
      </c>
      <c r="E14" s="300">
        <v>0</v>
      </c>
      <c r="F14" s="300">
        <v>0</v>
      </c>
      <c r="G14" s="300">
        <v>426343415</v>
      </c>
      <c r="H14" s="300">
        <v>0</v>
      </c>
      <c r="I14" s="300">
        <v>0</v>
      </c>
      <c r="J14" s="300">
        <v>-426343415</v>
      </c>
      <c r="K14" s="300">
        <v>0</v>
      </c>
      <c r="L14" s="300">
        <v>0</v>
      </c>
      <c r="M14" s="300">
        <v>0</v>
      </c>
    </row>
    <row r="15" spans="1:13" x14ac:dyDescent="0.25">
      <c r="B15" s="28" t="s">
        <v>584</v>
      </c>
      <c r="C15" s="300">
        <v>0</v>
      </c>
      <c r="D15" s="300">
        <v>0</v>
      </c>
      <c r="E15" s="300">
        <v>0</v>
      </c>
      <c r="F15" s="300">
        <v>1000000</v>
      </c>
      <c r="G15" s="300">
        <v>0</v>
      </c>
      <c r="H15" s="300">
        <v>0</v>
      </c>
      <c r="I15" s="300">
        <v>0</v>
      </c>
      <c r="J15" s="300">
        <v>0</v>
      </c>
      <c r="K15" s="300">
        <v>0</v>
      </c>
      <c r="L15" s="300">
        <v>1000000</v>
      </c>
      <c r="M15" s="300">
        <v>102000000</v>
      </c>
    </row>
    <row r="16" spans="1:13" x14ac:dyDescent="0.25">
      <c r="B16" s="28" t="s">
        <v>362</v>
      </c>
      <c r="C16" s="300">
        <v>0</v>
      </c>
      <c r="D16" s="300">
        <v>0</v>
      </c>
      <c r="E16" s="300">
        <v>0</v>
      </c>
      <c r="F16" s="300">
        <v>0</v>
      </c>
      <c r="G16" s="300">
        <v>0</v>
      </c>
      <c r="H16" s="300">
        <v>0</v>
      </c>
      <c r="I16" s="300">
        <v>0</v>
      </c>
      <c r="J16" s="300">
        <v>0</v>
      </c>
      <c r="K16" s="300">
        <v>0</v>
      </c>
      <c r="L16" s="300">
        <v>0</v>
      </c>
      <c r="M16" s="300">
        <v>0</v>
      </c>
    </row>
    <row r="17" spans="2:14" x14ac:dyDescent="0.25">
      <c r="B17" s="28" t="s">
        <v>156</v>
      </c>
      <c r="C17" s="300">
        <v>0</v>
      </c>
      <c r="D17" s="300">
        <v>0</v>
      </c>
      <c r="E17" s="300">
        <v>0</v>
      </c>
      <c r="F17" s="300">
        <v>0</v>
      </c>
      <c r="G17" s="300">
        <v>0</v>
      </c>
      <c r="H17" s="300">
        <v>0</v>
      </c>
      <c r="I17" s="300">
        <v>0</v>
      </c>
      <c r="J17" s="300">
        <v>0</v>
      </c>
      <c r="K17" s="300">
        <v>10712430777</v>
      </c>
      <c r="L17" s="300">
        <v>10712430777</v>
      </c>
      <c r="M17" s="300">
        <v>8526868302</v>
      </c>
    </row>
    <row r="18" spans="2:14" x14ac:dyDescent="0.25">
      <c r="B18" s="258">
        <f>+L8</f>
        <v>45291</v>
      </c>
      <c r="C18" s="158">
        <f>SUM(C9:C17)</f>
        <v>37443000000</v>
      </c>
      <c r="D18" s="158">
        <f t="shared" ref="D18:K18" si="0">SUM(D9:D17)</f>
        <v>0</v>
      </c>
      <c r="E18" s="158">
        <f t="shared" si="0"/>
        <v>37443000000</v>
      </c>
      <c r="F18" s="158">
        <f t="shared" si="0"/>
        <v>988500000</v>
      </c>
      <c r="G18" s="158">
        <f t="shared" si="0"/>
        <v>2614568486</v>
      </c>
      <c r="H18" s="158">
        <f t="shared" si="0"/>
        <v>0</v>
      </c>
      <c r="I18" s="158">
        <f t="shared" si="0"/>
        <v>227468427</v>
      </c>
      <c r="J18" s="158">
        <f t="shared" si="0"/>
        <v>0</v>
      </c>
      <c r="K18" s="158">
        <f t="shared" si="0"/>
        <v>10712430777</v>
      </c>
      <c r="L18" s="158">
        <f>SUM(L9:L17)</f>
        <v>51985967690</v>
      </c>
      <c r="M18" s="300"/>
    </row>
    <row r="19" spans="2:14" x14ac:dyDescent="0.25">
      <c r="B19" s="258">
        <f>+M8</f>
        <v>44926</v>
      </c>
      <c r="C19" s="158">
        <v>35629000000</v>
      </c>
      <c r="D19" s="158">
        <v>0</v>
      </c>
      <c r="E19" s="158">
        <v>35629000000</v>
      </c>
      <c r="F19" s="158">
        <v>987500000</v>
      </c>
      <c r="G19" s="158">
        <v>2188225071</v>
      </c>
      <c r="H19" s="158">
        <v>0</v>
      </c>
      <c r="I19" s="158">
        <v>227468427</v>
      </c>
      <c r="J19" s="158">
        <v>0</v>
      </c>
      <c r="K19" s="158">
        <v>8526868302</v>
      </c>
      <c r="L19" s="158"/>
      <c r="M19" s="158">
        <f>SUM(M9:M18)</f>
        <v>47559061800</v>
      </c>
    </row>
    <row r="20" spans="2:14" x14ac:dyDescent="0.25">
      <c r="C20" s="72"/>
      <c r="D20" s="72"/>
      <c r="E20" s="72"/>
      <c r="F20" s="72"/>
      <c r="G20" s="72"/>
      <c r="H20" s="72"/>
      <c r="I20" s="72"/>
      <c r="J20" s="72"/>
      <c r="K20" s="72"/>
      <c r="L20" s="72"/>
      <c r="M20" s="72"/>
      <c r="N20" s="72"/>
    </row>
    <row r="21" spans="2:14" x14ac:dyDescent="0.25">
      <c r="B21" s="473" t="s">
        <v>463</v>
      </c>
      <c r="C21" s="473"/>
      <c r="D21" s="473"/>
      <c r="E21" s="473"/>
      <c r="F21" s="473"/>
      <c r="G21" s="473"/>
      <c r="H21" s="473"/>
      <c r="I21" s="473"/>
      <c r="J21" s="473"/>
      <c r="K21" s="473"/>
      <c r="L21" s="473"/>
      <c r="M21" s="473"/>
    </row>
  </sheetData>
  <mergeCells count="10">
    <mergeCell ref="B21:M21"/>
    <mergeCell ref="B2:M2"/>
    <mergeCell ref="B3:M3"/>
    <mergeCell ref="B4:M4"/>
    <mergeCell ref="B5:M5"/>
    <mergeCell ref="B7:B8"/>
    <mergeCell ref="C7:F7"/>
    <mergeCell ref="G7:I7"/>
    <mergeCell ref="J7:K7"/>
    <mergeCell ref="L7:M7"/>
  </mergeCells>
  <hyperlinks>
    <hyperlink ref="A1" location="ÍNDICE!A1" display="Indice" xr:uid="{66EE9E98-529F-4337-A065-2472FB672370}"/>
  </hyperlinks>
  <pageMargins left="0.25" right="0.25" top="0.75" bottom="0.75" header="0.3" footer="0.3"/>
  <pageSetup paperSize="9" scale="6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K93"/>
  <sheetViews>
    <sheetView showGridLines="0" topLeftCell="A79" zoomScaleNormal="100" workbookViewId="0">
      <selection activeCell="B91" sqref="B91:H91"/>
    </sheetView>
  </sheetViews>
  <sheetFormatPr baseColWidth="10" defaultColWidth="11.42578125" defaultRowHeight="15" x14ac:dyDescent="0.25"/>
  <cols>
    <col min="1" max="1" width="7.140625" style="2" bestFit="1" customWidth="1"/>
    <col min="2" max="2" width="38.5703125" style="2" customWidth="1"/>
    <col min="3" max="4" width="15.7109375" style="2" customWidth="1"/>
    <col min="5" max="5" width="21.5703125" style="2" customWidth="1"/>
    <col min="6" max="6" width="14.85546875" style="2" bestFit="1" customWidth="1"/>
    <col min="7" max="7" width="14.5703125" style="2" bestFit="1" customWidth="1"/>
    <col min="8" max="8" width="13.28515625" style="2" bestFit="1" customWidth="1"/>
    <col min="9" max="9" width="2.85546875" style="2" customWidth="1"/>
    <col min="10" max="10" width="14" style="2" customWidth="1"/>
    <col min="11" max="11" width="16.5703125" style="2" bestFit="1" customWidth="1"/>
    <col min="12" max="16384" width="11.42578125" style="2"/>
  </cols>
  <sheetData>
    <row r="1" spans="1:8" x14ac:dyDescent="0.25">
      <c r="A1" s="3" t="s">
        <v>456</v>
      </c>
    </row>
    <row r="2" spans="1:8" x14ac:dyDescent="0.25">
      <c r="B2" s="457" t="s">
        <v>104</v>
      </c>
      <c r="C2" s="457"/>
      <c r="D2" s="457"/>
      <c r="E2" s="457"/>
      <c r="F2" s="457"/>
      <c r="G2" s="457"/>
      <c r="H2" s="457"/>
    </row>
    <row r="3" spans="1:8" x14ac:dyDescent="0.25">
      <c r="B3" s="488" t="s">
        <v>632</v>
      </c>
      <c r="C3" s="488"/>
      <c r="D3" s="488"/>
      <c r="E3" s="488"/>
      <c r="F3" s="488"/>
      <c r="G3" s="488"/>
      <c r="H3" s="488"/>
    </row>
    <row r="5" spans="1:8" x14ac:dyDescent="0.25">
      <c r="B5" s="448" t="s">
        <v>186</v>
      </c>
      <c r="C5" s="448"/>
      <c r="D5" s="448"/>
      <c r="E5" s="448"/>
      <c r="F5" s="448"/>
      <c r="G5" s="448"/>
      <c r="H5" s="448"/>
    </row>
    <row r="7" spans="1:8" ht="15" customHeight="1" x14ac:dyDescent="0.25">
      <c r="B7" s="489" t="s">
        <v>667</v>
      </c>
      <c r="C7" s="489"/>
      <c r="D7" s="489"/>
      <c r="E7" s="489"/>
      <c r="F7" s="489"/>
      <c r="G7" s="489"/>
      <c r="H7" s="489"/>
    </row>
    <row r="8" spans="1:8" x14ac:dyDescent="0.25">
      <c r="B8" s="489"/>
      <c r="C8" s="489"/>
      <c r="D8" s="489"/>
      <c r="E8" s="489"/>
      <c r="F8" s="489"/>
      <c r="G8" s="489"/>
      <c r="H8" s="489"/>
    </row>
    <row r="9" spans="1:8" x14ac:dyDescent="0.25">
      <c r="B9" s="136" t="s">
        <v>187</v>
      </c>
      <c r="C9" s="136"/>
      <c r="D9" s="136"/>
      <c r="E9" s="136"/>
      <c r="F9" s="136"/>
      <c r="G9" s="136"/>
      <c r="H9" s="136"/>
    </row>
    <row r="11" spans="1:8" x14ac:dyDescent="0.25">
      <c r="B11" s="447" t="s">
        <v>188</v>
      </c>
      <c r="C11" s="447"/>
      <c r="D11" s="447"/>
      <c r="E11" s="447"/>
      <c r="F11" s="447"/>
      <c r="G11" s="447"/>
      <c r="H11" s="447"/>
    </row>
    <row r="12" spans="1:8" x14ac:dyDescent="0.25">
      <c r="B12" s="456" t="s">
        <v>675</v>
      </c>
      <c r="C12" s="456"/>
      <c r="D12" s="456"/>
      <c r="E12" s="456"/>
      <c r="F12" s="456"/>
      <c r="G12" s="456"/>
      <c r="H12" s="456"/>
    </row>
    <row r="13" spans="1:8" x14ac:dyDescent="0.25">
      <c r="B13" s="456"/>
      <c r="C13" s="456"/>
      <c r="D13" s="456"/>
      <c r="E13" s="456"/>
      <c r="F13" s="456"/>
      <c r="G13" s="456"/>
      <c r="H13" s="456"/>
    </row>
    <row r="14" spans="1:8" x14ac:dyDescent="0.25">
      <c r="B14" s="456"/>
      <c r="C14" s="456"/>
      <c r="D14" s="456"/>
      <c r="E14" s="456"/>
      <c r="F14" s="456"/>
      <c r="G14" s="456"/>
      <c r="H14" s="456"/>
    </row>
    <row r="15" spans="1:8" x14ac:dyDescent="0.25">
      <c r="B15" s="456"/>
      <c r="C15" s="456"/>
      <c r="D15" s="456"/>
      <c r="E15" s="456"/>
      <c r="F15" s="456"/>
      <c r="G15" s="456"/>
      <c r="H15" s="456"/>
    </row>
    <row r="16" spans="1:8" x14ac:dyDescent="0.25">
      <c r="B16" s="456"/>
      <c r="C16" s="456"/>
      <c r="D16" s="456"/>
      <c r="E16" s="456"/>
      <c r="F16" s="456"/>
      <c r="G16" s="456"/>
      <c r="H16" s="456"/>
    </row>
    <row r="17" spans="2:11" x14ac:dyDescent="0.25">
      <c r="B17" s="456"/>
      <c r="C17" s="456"/>
      <c r="D17" s="456"/>
      <c r="E17" s="456"/>
      <c r="F17" s="456"/>
      <c r="G17" s="456"/>
      <c r="H17" s="456"/>
    </row>
    <row r="18" spans="2:11" x14ac:dyDescent="0.25">
      <c r="B18" s="456"/>
      <c r="C18" s="456"/>
      <c r="D18" s="456"/>
      <c r="E18" s="456"/>
      <c r="F18" s="456"/>
      <c r="G18" s="456"/>
      <c r="H18" s="456"/>
    </row>
    <row r="19" spans="2:11" x14ac:dyDescent="0.25">
      <c r="B19" s="456"/>
      <c r="C19" s="456"/>
      <c r="D19" s="456"/>
      <c r="E19" s="456"/>
      <c r="F19" s="456"/>
      <c r="G19" s="456"/>
      <c r="H19" s="456"/>
    </row>
    <row r="20" spans="2:11" x14ac:dyDescent="0.25">
      <c r="B20" s="456"/>
      <c r="C20" s="456"/>
      <c r="D20" s="456"/>
      <c r="E20" s="456"/>
      <c r="F20" s="456"/>
      <c r="G20" s="456"/>
      <c r="H20" s="456"/>
    </row>
    <row r="21" spans="2:11" x14ac:dyDescent="0.25">
      <c r="B21" s="456"/>
      <c r="C21" s="456"/>
      <c r="D21" s="456"/>
      <c r="E21" s="456"/>
      <c r="F21" s="456"/>
      <c r="G21" s="456"/>
      <c r="H21" s="456"/>
    </row>
    <row r="22" spans="2:11" x14ac:dyDescent="0.25">
      <c r="B22" s="456"/>
      <c r="C22" s="456"/>
      <c r="D22" s="456"/>
      <c r="E22" s="456"/>
      <c r="F22" s="456"/>
      <c r="G22" s="456"/>
      <c r="H22" s="456"/>
    </row>
    <row r="23" spans="2:11" x14ac:dyDescent="0.25">
      <c r="B23" s="456"/>
      <c r="C23" s="456"/>
      <c r="D23" s="456"/>
      <c r="E23" s="456"/>
      <c r="F23" s="456"/>
      <c r="G23" s="456"/>
      <c r="H23" s="456"/>
    </row>
    <row r="24" spans="2:11" x14ac:dyDescent="0.25">
      <c r="B24" s="456"/>
      <c r="C24" s="456"/>
      <c r="D24" s="456"/>
      <c r="E24" s="456"/>
      <c r="F24" s="456"/>
      <c r="G24" s="456"/>
      <c r="H24" s="456"/>
    </row>
    <row r="25" spans="2:11" x14ac:dyDescent="0.25">
      <c r="B25" s="456"/>
      <c r="C25" s="456"/>
      <c r="D25" s="456"/>
      <c r="E25" s="456"/>
      <c r="F25" s="456"/>
      <c r="G25" s="456"/>
      <c r="H25" s="456"/>
    </row>
    <row r="26" spans="2:11" x14ac:dyDescent="0.25">
      <c r="B26" s="456"/>
      <c r="C26" s="456"/>
      <c r="D26" s="456"/>
      <c r="E26" s="456"/>
      <c r="F26" s="456"/>
      <c r="G26" s="456"/>
      <c r="H26" s="456"/>
    </row>
    <row r="27" spans="2:11" x14ac:dyDescent="0.25">
      <c r="B27" s="456"/>
      <c r="C27" s="456"/>
      <c r="D27" s="456"/>
      <c r="E27" s="456"/>
      <c r="F27" s="456"/>
      <c r="G27" s="456"/>
      <c r="H27" s="456"/>
    </row>
    <row r="29" spans="2:11" x14ac:dyDescent="0.25">
      <c r="B29" s="448" t="s">
        <v>189</v>
      </c>
      <c r="C29" s="448"/>
      <c r="D29" s="448"/>
      <c r="E29" s="448"/>
      <c r="F29" s="448"/>
      <c r="G29" s="448"/>
      <c r="H29" s="448"/>
    </row>
    <row r="31" spans="2:11" ht="75" x14ac:dyDescent="0.25">
      <c r="B31" s="481" t="s">
        <v>190</v>
      </c>
      <c r="C31" s="482"/>
      <c r="D31" s="483"/>
      <c r="E31" s="77" t="s">
        <v>191</v>
      </c>
      <c r="F31" s="77" t="s">
        <v>192</v>
      </c>
      <c r="G31" s="77" t="s">
        <v>368</v>
      </c>
      <c r="H31" s="77" t="s">
        <v>193</v>
      </c>
    </row>
    <row r="32" spans="2:11" x14ac:dyDescent="0.25">
      <c r="B32" s="484" t="s">
        <v>194</v>
      </c>
      <c r="C32" s="485"/>
      <c r="D32" s="486"/>
      <c r="E32" s="295">
        <v>17103400000</v>
      </c>
      <c r="F32" s="296">
        <v>0.84895985863409162</v>
      </c>
      <c r="G32" s="296">
        <v>0.4567849798360174</v>
      </c>
      <c r="H32" s="297" t="s">
        <v>195</v>
      </c>
      <c r="K32" s="93"/>
    </row>
    <row r="33" spans="2:8" x14ac:dyDescent="0.25">
      <c r="F33" s="298"/>
    </row>
    <row r="34" spans="2:8" x14ac:dyDescent="0.25">
      <c r="B34" s="448" t="s">
        <v>196</v>
      </c>
      <c r="C34" s="448"/>
      <c r="D34" s="448"/>
      <c r="E34" s="448"/>
      <c r="F34" s="448"/>
      <c r="G34" s="448"/>
      <c r="H34" s="448"/>
    </row>
    <row r="36" spans="2:8" x14ac:dyDescent="0.25">
      <c r="B36" s="448" t="s">
        <v>197</v>
      </c>
      <c r="C36" s="448"/>
      <c r="D36" s="448"/>
      <c r="E36" s="448"/>
      <c r="F36" s="448"/>
      <c r="G36" s="448"/>
      <c r="H36" s="448"/>
    </row>
    <row r="38" spans="2:8" ht="16.5" customHeight="1" x14ac:dyDescent="0.25">
      <c r="B38" s="487" t="s">
        <v>676</v>
      </c>
      <c r="C38" s="487"/>
      <c r="D38" s="487"/>
      <c r="E38" s="487"/>
      <c r="F38" s="487"/>
      <c r="G38" s="487"/>
      <c r="H38" s="487"/>
    </row>
    <row r="39" spans="2:8" ht="16.5" customHeight="1" x14ac:dyDescent="0.25">
      <c r="B39" s="487"/>
      <c r="C39" s="487"/>
      <c r="D39" s="487"/>
      <c r="E39" s="487"/>
      <c r="F39" s="487"/>
      <c r="G39" s="487"/>
      <c r="H39" s="487"/>
    </row>
    <row r="40" spans="2:8" ht="16.5" customHeight="1" x14ac:dyDescent="0.25">
      <c r="B40" s="487"/>
      <c r="C40" s="487"/>
      <c r="D40" s="487"/>
      <c r="E40" s="487"/>
      <c r="F40" s="487"/>
      <c r="G40" s="487"/>
      <c r="H40" s="487"/>
    </row>
    <row r="41" spans="2:8" ht="16.5" customHeight="1" x14ac:dyDescent="0.25">
      <c r="B41" s="487"/>
      <c r="C41" s="487"/>
      <c r="D41" s="487"/>
      <c r="E41" s="487"/>
      <c r="F41" s="487"/>
      <c r="G41" s="487"/>
      <c r="H41" s="487"/>
    </row>
    <row r="42" spans="2:8" ht="16.5" customHeight="1" x14ac:dyDescent="0.25">
      <c r="B42" s="487"/>
      <c r="C42" s="487"/>
      <c r="D42" s="487"/>
      <c r="E42" s="487"/>
      <c r="F42" s="487"/>
      <c r="G42" s="487"/>
      <c r="H42" s="487"/>
    </row>
    <row r="43" spans="2:8" ht="16.5" customHeight="1" x14ac:dyDescent="0.25">
      <c r="B43" s="487"/>
      <c r="C43" s="487"/>
      <c r="D43" s="487"/>
      <c r="E43" s="487"/>
      <c r="F43" s="487"/>
      <c r="G43" s="487"/>
      <c r="H43" s="487"/>
    </row>
    <row r="45" spans="2:8" x14ac:dyDescent="0.25">
      <c r="B45" s="448" t="s">
        <v>198</v>
      </c>
      <c r="C45" s="448"/>
      <c r="D45" s="448"/>
      <c r="E45" s="448"/>
      <c r="F45" s="448"/>
      <c r="G45" s="448"/>
      <c r="H45" s="448"/>
    </row>
    <row r="47" spans="2:8" x14ac:dyDescent="0.25">
      <c r="B47" s="492" t="s">
        <v>199</v>
      </c>
      <c r="C47" s="492"/>
      <c r="D47" s="492"/>
      <c r="E47" s="492"/>
      <c r="F47" s="492"/>
      <c r="G47" s="492"/>
      <c r="H47" s="492"/>
    </row>
    <row r="48" spans="2:8" x14ac:dyDescent="0.25">
      <c r="B48" s="492"/>
      <c r="C48" s="492"/>
      <c r="D48" s="492"/>
      <c r="E48" s="492"/>
      <c r="F48" s="492"/>
      <c r="G48" s="492"/>
      <c r="H48" s="492"/>
    </row>
    <row r="50" spans="2:8" x14ac:dyDescent="0.25">
      <c r="B50" s="134" t="s">
        <v>200</v>
      </c>
      <c r="C50" s="134"/>
      <c r="D50" s="134"/>
      <c r="E50" s="134"/>
      <c r="F50" s="134"/>
      <c r="G50" s="134"/>
      <c r="H50" s="134"/>
    </row>
    <row r="52" spans="2:8" x14ac:dyDescent="0.25">
      <c r="B52" s="455" t="s">
        <v>352</v>
      </c>
      <c r="C52" s="455"/>
      <c r="D52" s="455"/>
      <c r="E52" s="455"/>
      <c r="F52" s="455"/>
      <c r="G52" s="455"/>
      <c r="H52" s="455"/>
    </row>
    <row r="53" spans="2:8" x14ac:dyDescent="0.25">
      <c r="B53" s="455"/>
      <c r="C53" s="455"/>
      <c r="D53" s="455"/>
      <c r="E53" s="455"/>
      <c r="F53" s="455"/>
      <c r="G53" s="455"/>
      <c r="H53" s="455"/>
    </row>
    <row r="55" spans="2:8" x14ac:dyDescent="0.25">
      <c r="B55" s="448" t="s">
        <v>353</v>
      </c>
      <c r="C55" s="448"/>
      <c r="D55" s="448"/>
      <c r="E55" s="448"/>
      <c r="F55" s="448"/>
      <c r="G55" s="448"/>
      <c r="H55" s="448"/>
    </row>
    <row r="57" spans="2:8" x14ac:dyDescent="0.25">
      <c r="B57" s="456" t="s">
        <v>579</v>
      </c>
      <c r="C57" s="456"/>
      <c r="D57" s="456"/>
      <c r="E57" s="456"/>
      <c r="F57" s="456"/>
      <c r="G57" s="456"/>
      <c r="H57" s="456"/>
    </row>
    <row r="58" spans="2:8" x14ac:dyDescent="0.25">
      <c r="B58" s="456"/>
      <c r="C58" s="456"/>
      <c r="D58" s="456"/>
      <c r="E58" s="456"/>
      <c r="F58" s="456"/>
      <c r="G58" s="456"/>
      <c r="H58" s="456"/>
    </row>
    <row r="59" spans="2:8" x14ac:dyDescent="0.25">
      <c r="B59" s="456"/>
      <c r="C59" s="456"/>
      <c r="D59" s="456"/>
      <c r="E59" s="456"/>
      <c r="F59" s="456"/>
      <c r="G59" s="456"/>
      <c r="H59" s="456"/>
    </row>
    <row r="60" spans="2:8" x14ac:dyDescent="0.25">
      <c r="B60" s="456"/>
      <c r="C60" s="456"/>
      <c r="D60" s="456"/>
      <c r="E60" s="456"/>
      <c r="F60" s="456"/>
      <c r="G60" s="456"/>
      <c r="H60" s="456"/>
    </row>
    <row r="61" spans="2:8" x14ac:dyDescent="0.25">
      <c r="B61" s="456"/>
      <c r="C61" s="456"/>
      <c r="D61" s="456"/>
      <c r="E61" s="456"/>
      <c r="F61" s="456"/>
      <c r="G61" s="456"/>
      <c r="H61" s="456"/>
    </row>
    <row r="62" spans="2:8" x14ac:dyDescent="0.25">
      <c r="B62" s="456"/>
      <c r="C62" s="456"/>
      <c r="D62" s="456"/>
      <c r="E62" s="456"/>
      <c r="F62" s="456"/>
      <c r="G62" s="456"/>
      <c r="H62" s="456"/>
    </row>
    <row r="63" spans="2:8" x14ac:dyDescent="0.25">
      <c r="B63" s="456"/>
      <c r="C63" s="456"/>
      <c r="D63" s="456"/>
      <c r="E63" s="456"/>
      <c r="F63" s="456"/>
      <c r="G63" s="456"/>
      <c r="H63" s="456"/>
    </row>
    <row r="64" spans="2:8" x14ac:dyDescent="0.25">
      <c r="B64" s="456"/>
      <c r="C64" s="456"/>
      <c r="D64" s="456"/>
      <c r="E64" s="456"/>
      <c r="F64" s="456"/>
      <c r="G64" s="456"/>
      <c r="H64" s="456"/>
    </row>
    <row r="65" spans="2:8" x14ac:dyDescent="0.25">
      <c r="B65" s="456"/>
      <c r="C65" s="456"/>
      <c r="D65" s="456"/>
      <c r="E65" s="456"/>
      <c r="F65" s="456"/>
      <c r="G65" s="456"/>
      <c r="H65" s="456"/>
    </row>
    <row r="66" spans="2:8" x14ac:dyDescent="0.25">
      <c r="B66" s="456"/>
      <c r="C66" s="456"/>
      <c r="D66" s="456"/>
      <c r="E66" s="456"/>
      <c r="F66" s="456"/>
      <c r="G66" s="456"/>
      <c r="H66" s="456"/>
    </row>
    <row r="67" spans="2:8" x14ac:dyDescent="0.25">
      <c r="B67" s="456"/>
      <c r="C67" s="456"/>
      <c r="D67" s="456"/>
      <c r="E67" s="456"/>
      <c r="F67" s="456"/>
      <c r="G67" s="456"/>
      <c r="H67" s="456"/>
    </row>
    <row r="68" spans="2:8" x14ac:dyDescent="0.25">
      <c r="B68" s="456"/>
      <c r="C68" s="456"/>
      <c r="D68" s="456"/>
      <c r="E68" s="456"/>
      <c r="F68" s="456"/>
      <c r="G68" s="456"/>
      <c r="H68" s="456"/>
    </row>
    <row r="69" spans="2:8" x14ac:dyDescent="0.25">
      <c r="B69" s="456"/>
      <c r="C69" s="456"/>
      <c r="D69" s="456"/>
      <c r="E69" s="456"/>
      <c r="F69" s="456"/>
      <c r="G69" s="456"/>
      <c r="H69" s="456"/>
    </row>
    <row r="70" spans="2:8" x14ac:dyDescent="0.25">
      <c r="B70" s="456"/>
      <c r="C70" s="456"/>
      <c r="D70" s="456"/>
      <c r="E70" s="456"/>
      <c r="F70" s="456"/>
      <c r="G70" s="456"/>
      <c r="H70" s="456"/>
    </row>
    <row r="71" spans="2:8" x14ac:dyDescent="0.25">
      <c r="B71" s="456"/>
      <c r="C71" s="456"/>
      <c r="D71" s="456"/>
      <c r="E71" s="456"/>
      <c r="F71" s="456"/>
      <c r="G71" s="456"/>
      <c r="H71" s="456"/>
    </row>
    <row r="72" spans="2:8" x14ac:dyDescent="0.25">
      <c r="B72" s="456"/>
      <c r="C72" s="456"/>
      <c r="D72" s="456"/>
      <c r="E72" s="456"/>
      <c r="F72" s="456"/>
      <c r="G72" s="456"/>
      <c r="H72" s="456"/>
    </row>
    <row r="74" spans="2:8" x14ac:dyDescent="0.25">
      <c r="B74" s="134" t="s">
        <v>354</v>
      </c>
      <c r="C74" s="134"/>
      <c r="D74" s="134"/>
      <c r="E74" s="134"/>
      <c r="F74" s="134"/>
      <c r="G74" s="134"/>
      <c r="H74" s="134"/>
    </row>
    <row r="76" spans="2:8" x14ac:dyDescent="0.25">
      <c r="B76" s="456" t="s">
        <v>201</v>
      </c>
      <c r="C76" s="456"/>
      <c r="D76" s="456"/>
      <c r="E76" s="456"/>
      <c r="F76" s="456"/>
      <c r="G76" s="456"/>
      <c r="H76" s="456"/>
    </row>
    <row r="77" spans="2:8" x14ac:dyDescent="0.25">
      <c r="B77" s="456"/>
      <c r="C77" s="456"/>
      <c r="D77" s="456"/>
      <c r="E77" s="456"/>
      <c r="F77" s="456"/>
      <c r="G77" s="456"/>
      <c r="H77" s="456"/>
    </row>
    <row r="78" spans="2:8" ht="30.75" customHeight="1" x14ac:dyDescent="0.25">
      <c r="B78" s="456"/>
      <c r="C78" s="456"/>
      <c r="D78" s="456"/>
      <c r="E78" s="456"/>
      <c r="F78" s="456"/>
      <c r="G78" s="456"/>
      <c r="H78" s="456"/>
    </row>
    <row r="80" spans="2:8" x14ac:dyDescent="0.25">
      <c r="B80" s="136" t="s">
        <v>202</v>
      </c>
      <c r="C80" s="136"/>
      <c r="D80" s="136"/>
      <c r="E80" s="136"/>
      <c r="F80" s="136"/>
      <c r="G80" s="136"/>
      <c r="H80" s="136"/>
    </row>
    <row r="82" spans="2:8" x14ac:dyDescent="0.25">
      <c r="B82" s="480" t="s">
        <v>203</v>
      </c>
      <c r="C82" s="480"/>
      <c r="D82" s="480"/>
      <c r="E82" s="480"/>
      <c r="F82" s="480"/>
      <c r="G82" s="480"/>
      <c r="H82" s="480"/>
    </row>
    <row r="84" spans="2:8" x14ac:dyDescent="0.25">
      <c r="B84" s="136" t="s">
        <v>361</v>
      </c>
      <c r="C84" s="136"/>
      <c r="D84" s="136"/>
      <c r="E84" s="136"/>
      <c r="F84" s="136"/>
      <c r="G84" s="136"/>
      <c r="H84" s="136"/>
    </row>
    <row r="86" spans="2:8" x14ac:dyDescent="0.25">
      <c r="B86" s="456" t="s">
        <v>485</v>
      </c>
      <c r="C86" s="456"/>
      <c r="D86" s="456"/>
      <c r="E86" s="456"/>
      <c r="F86" s="456"/>
      <c r="G86" s="456"/>
      <c r="H86" s="456"/>
    </row>
    <row r="87" spans="2:8" ht="21.75" customHeight="1" x14ac:dyDescent="0.25">
      <c r="B87" s="456"/>
      <c r="C87" s="456"/>
      <c r="D87" s="456"/>
      <c r="E87" s="456"/>
      <c r="F87" s="456"/>
      <c r="G87" s="456"/>
      <c r="H87" s="456"/>
    </row>
    <row r="89" spans="2:8" x14ac:dyDescent="0.25">
      <c r="B89" s="134" t="s">
        <v>204</v>
      </c>
      <c r="C89" s="134"/>
      <c r="D89" s="134"/>
      <c r="E89" s="134"/>
      <c r="F89" s="134"/>
      <c r="G89" s="134"/>
      <c r="H89" s="134"/>
    </row>
    <row r="91" spans="2:8" ht="27" customHeight="1" x14ac:dyDescent="0.25">
      <c r="B91" s="490" t="s">
        <v>502</v>
      </c>
      <c r="C91" s="491"/>
      <c r="D91" s="491"/>
      <c r="E91" s="491"/>
      <c r="F91" s="491"/>
      <c r="G91" s="491"/>
      <c r="H91" s="491"/>
    </row>
    <row r="93" spans="2:8" x14ac:dyDescent="0.25">
      <c r="B93" s="120"/>
    </row>
  </sheetData>
  <mergeCells count="21">
    <mergeCell ref="B91:H91"/>
    <mergeCell ref="B45:H45"/>
    <mergeCell ref="B47:H48"/>
    <mergeCell ref="B52:H53"/>
    <mergeCell ref="B55:H55"/>
    <mergeCell ref="B57:H72"/>
    <mergeCell ref="B86:H87"/>
    <mergeCell ref="B2:H2"/>
    <mergeCell ref="B76:H78"/>
    <mergeCell ref="B82:H82"/>
    <mergeCell ref="B29:H29"/>
    <mergeCell ref="B31:D31"/>
    <mergeCell ref="B32:D32"/>
    <mergeCell ref="B34:H34"/>
    <mergeCell ref="B36:H36"/>
    <mergeCell ref="B38:H43"/>
    <mergeCell ref="B3:H3"/>
    <mergeCell ref="B5:H5"/>
    <mergeCell ref="B11:H11"/>
    <mergeCell ref="B7:H8"/>
    <mergeCell ref="B12:H27"/>
  </mergeCells>
  <hyperlinks>
    <hyperlink ref="A1" location="ÍNDICE!A1" display="Indice" xr:uid="{18B84307-4B0F-4C71-A482-09F81D0A6177}"/>
  </hyperlinks>
  <pageMargins left="0.25" right="0.25" top="0.75" bottom="0.75" header="0.3" footer="0.3"/>
  <pageSetup paperSize="9" scale="5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I158"/>
  <sheetViews>
    <sheetView showGridLines="0" topLeftCell="A147" zoomScaleNormal="100" workbookViewId="0">
      <selection activeCell="A164" sqref="A164"/>
    </sheetView>
  </sheetViews>
  <sheetFormatPr baseColWidth="10" defaultColWidth="11.42578125" defaultRowHeight="15" x14ac:dyDescent="0.25"/>
  <cols>
    <col min="1" max="1" width="7.140625" style="2" bestFit="1" customWidth="1"/>
    <col min="2" max="2" width="39.85546875" style="2" bestFit="1" customWidth="1"/>
    <col min="3" max="4" width="22.140625" style="2" bestFit="1" customWidth="1"/>
    <col min="5" max="5" width="16.85546875" style="2" bestFit="1" customWidth="1"/>
    <col min="6" max="6" width="22.140625" style="2" bestFit="1" customWidth="1"/>
    <col min="7" max="7" width="18.85546875" style="2" bestFit="1" customWidth="1"/>
    <col min="8" max="8" width="14.42578125" style="93" customWidth="1"/>
    <col min="9" max="9" width="18.28515625" style="2" customWidth="1"/>
    <col min="10" max="10" width="18.42578125" style="2" customWidth="1"/>
    <col min="11" max="11" width="15" style="2" customWidth="1"/>
    <col min="12" max="16384" width="11.42578125" style="2"/>
  </cols>
  <sheetData>
    <row r="1" spans="1:9" x14ac:dyDescent="0.25">
      <c r="A1" s="3" t="s">
        <v>456</v>
      </c>
    </row>
    <row r="2" spans="1:9" x14ac:dyDescent="0.25">
      <c r="B2" s="457" t="s">
        <v>104</v>
      </c>
      <c r="C2" s="457"/>
      <c r="D2" s="457"/>
      <c r="E2" s="457"/>
      <c r="F2" s="457"/>
      <c r="G2" s="457"/>
      <c r="H2" s="457"/>
    </row>
    <row r="3" spans="1:9" x14ac:dyDescent="0.25">
      <c r="B3" s="488" t="str">
        <f>+'06'!B3</f>
        <v>Notas a los Estados Contables al 31 de diciembre de 2023</v>
      </c>
      <c r="C3" s="488"/>
      <c r="D3" s="488"/>
      <c r="E3" s="488"/>
      <c r="F3" s="488"/>
      <c r="G3" s="488"/>
      <c r="H3" s="488"/>
    </row>
    <row r="4" spans="1:9" x14ac:dyDescent="0.25">
      <c r="B4" s="132"/>
      <c r="C4" s="132"/>
      <c r="D4" s="132"/>
      <c r="E4" s="132"/>
      <c r="F4" s="132"/>
      <c r="G4" s="132"/>
      <c r="H4" s="209"/>
    </row>
    <row r="5" spans="1:9" x14ac:dyDescent="0.25">
      <c r="B5" s="460" t="s">
        <v>205</v>
      </c>
      <c r="C5" s="460"/>
      <c r="D5" s="460"/>
      <c r="E5" s="460"/>
      <c r="F5" s="460"/>
      <c r="G5" s="460"/>
      <c r="H5" s="460"/>
    </row>
    <row r="7" spans="1:9" x14ac:dyDescent="0.25">
      <c r="B7" s="448" t="s">
        <v>206</v>
      </c>
      <c r="C7" s="448"/>
      <c r="D7" s="448"/>
      <c r="E7" s="448"/>
      <c r="F7" s="448"/>
      <c r="G7" s="448"/>
      <c r="H7" s="448"/>
    </row>
    <row r="8" spans="1:9" x14ac:dyDescent="0.25">
      <c r="B8" s="210" t="s">
        <v>161</v>
      </c>
      <c r="C8" s="211">
        <v>45291</v>
      </c>
      <c r="D8" s="211">
        <v>44834</v>
      </c>
      <c r="E8" s="211">
        <v>44926</v>
      </c>
    </row>
    <row r="9" spans="1:9" x14ac:dyDescent="0.25">
      <c r="B9" s="142" t="s">
        <v>467</v>
      </c>
      <c r="C9" s="212">
        <v>7263.59</v>
      </c>
      <c r="D9" s="212">
        <v>7078.87</v>
      </c>
      <c r="E9" s="213">
        <v>7322.9</v>
      </c>
      <c r="G9" s="93"/>
    </row>
    <row r="10" spans="1:9" x14ac:dyDescent="0.25">
      <c r="B10" s="214" t="s">
        <v>468</v>
      </c>
      <c r="C10" s="215">
        <v>7283.62</v>
      </c>
      <c r="D10" s="215">
        <v>7090.2</v>
      </c>
      <c r="E10" s="216">
        <v>7339.62</v>
      </c>
    </row>
    <row r="11" spans="1:9" x14ac:dyDescent="0.25">
      <c r="G11" s="93"/>
      <c r="H11" s="217"/>
    </row>
    <row r="12" spans="1:9" x14ac:dyDescent="0.25">
      <c r="B12" s="448" t="s">
        <v>349</v>
      </c>
      <c r="C12" s="448"/>
      <c r="D12" s="448"/>
      <c r="E12" s="448"/>
      <c r="F12" s="448"/>
      <c r="G12" s="448"/>
      <c r="H12" s="448"/>
    </row>
    <row r="14" spans="1:9" ht="42" customHeight="1" x14ac:dyDescent="0.25">
      <c r="B14" s="493" t="s">
        <v>208</v>
      </c>
      <c r="C14" s="493" t="s">
        <v>209</v>
      </c>
      <c r="D14" s="493" t="s">
        <v>210</v>
      </c>
      <c r="E14" s="77" t="s">
        <v>280</v>
      </c>
      <c r="F14" s="77" t="s">
        <v>486</v>
      </c>
      <c r="G14" s="77" t="s">
        <v>210</v>
      </c>
      <c r="H14" s="77" t="s">
        <v>280</v>
      </c>
      <c r="I14" s="218" t="s">
        <v>486</v>
      </c>
    </row>
    <row r="15" spans="1:9" x14ac:dyDescent="0.25">
      <c r="B15" s="494"/>
      <c r="C15" s="494"/>
      <c r="D15" s="494"/>
      <c r="E15" s="151">
        <f>+C8</f>
        <v>45291</v>
      </c>
      <c r="F15" s="151">
        <f>+E15</f>
        <v>45291</v>
      </c>
      <c r="G15" s="151"/>
      <c r="H15" s="151">
        <f>+E8</f>
        <v>44926</v>
      </c>
      <c r="I15" s="219">
        <f>+H15</f>
        <v>44926</v>
      </c>
    </row>
    <row r="16" spans="1:9" x14ac:dyDescent="0.25">
      <c r="B16" s="80" t="s">
        <v>106</v>
      </c>
      <c r="C16" s="158"/>
      <c r="D16" s="198"/>
      <c r="E16" s="158"/>
      <c r="F16" s="158"/>
      <c r="G16" s="158"/>
      <c r="H16" s="80"/>
      <c r="I16" s="158"/>
    </row>
    <row r="17" spans="2:9" x14ac:dyDescent="0.25">
      <c r="B17" s="220" t="s">
        <v>109</v>
      </c>
      <c r="C17" s="158"/>
      <c r="D17" s="198"/>
      <c r="E17" s="158"/>
      <c r="F17" s="221"/>
      <c r="G17" s="221"/>
      <c r="H17" s="220"/>
      <c r="I17" s="158"/>
    </row>
    <row r="18" spans="2:9" x14ac:dyDescent="0.25">
      <c r="B18" s="100" t="s">
        <v>111</v>
      </c>
      <c r="C18" s="222" t="s">
        <v>211</v>
      </c>
      <c r="D18" s="223">
        <v>589419.95005224692</v>
      </c>
      <c r="E18" s="224">
        <v>7263.59</v>
      </c>
      <c r="F18" s="143">
        <v>4281304855</v>
      </c>
      <c r="G18" s="424">
        <f>+I18/H18</f>
        <v>220465.45617173525</v>
      </c>
      <c r="H18" s="225">
        <v>7322.9</v>
      </c>
      <c r="I18" s="143">
        <v>1614446489</v>
      </c>
    </row>
    <row r="19" spans="2:9" x14ac:dyDescent="0.25">
      <c r="B19" s="83" t="s">
        <v>123</v>
      </c>
      <c r="C19" s="226" t="s">
        <v>211</v>
      </c>
      <c r="D19" s="227">
        <v>107564.27000973347</v>
      </c>
      <c r="E19" s="228">
        <v>7263.59</v>
      </c>
      <c r="F19" s="157">
        <v>781302756</v>
      </c>
      <c r="G19" s="422">
        <f t="shared" ref="G19:G21" si="0">+I19/H19</f>
        <v>186820.23993226729</v>
      </c>
      <c r="H19" s="229">
        <v>7322.9</v>
      </c>
      <c r="I19" s="157">
        <v>1368065935</v>
      </c>
    </row>
    <row r="20" spans="2:9" x14ac:dyDescent="0.25">
      <c r="B20" s="83" t="s">
        <v>212</v>
      </c>
      <c r="C20" s="226" t="s">
        <v>211</v>
      </c>
      <c r="D20" s="227">
        <v>6960772.1114490218</v>
      </c>
      <c r="E20" s="228">
        <v>7263.59</v>
      </c>
      <c r="F20" s="157">
        <v>50560194701</v>
      </c>
      <c r="G20" s="422">
        <f t="shared" si="0"/>
        <v>8235306.8900299063</v>
      </c>
      <c r="H20" s="229">
        <v>7322.9</v>
      </c>
      <c r="I20" s="157">
        <v>60306328825</v>
      </c>
    </row>
    <row r="21" spans="2:9" x14ac:dyDescent="0.25">
      <c r="B21" s="19" t="s">
        <v>134</v>
      </c>
      <c r="C21" s="22" t="s">
        <v>211</v>
      </c>
      <c r="D21" s="230">
        <v>26852.919837160411</v>
      </c>
      <c r="E21" s="231">
        <v>7263.59</v>
      </c>
      <c r="F21" s="24">
        <v>269158272</v>
      </c>
      <c r="G21" s="423">
        <f t="shared" si="0"/>
        <v>14551.199934452199</v>
      </c>
      <c r="H21" s="232">
        <v>7322.9</v>
      </c>
      <c r="I21" s="24">
        <v>106556982</v>
      </c>
    </row>
    <row r="22" spans="2:9" s="76" customFormat="1" x14ac:dyDescent="0.25">
      <c r="B22" s="233" t="s">
        <v>508</v>
      </c>
      <c r="C22" s="234"/>
      <c r="D22" s="235">
        <f>SUM(D18:D21)</f>
        <v>7684609.2513481621</v>
      </c>
      <c r="E22" s="235"/>
      <c r="F22" s="235"/>
      <c r="G22" s="235">
        <f>SUM(G18:G21)</f>
        <v>8657143.7860683613</v>
      </c>
      <c r="H22" s="235"/>
      <c r="I22" s="236"/>
    </row>
    <row r="23" spans="2:9" x14ac:dyDescent="0.25">
      <c r="B23" s="80" t="s">
        <v>108</v>
      </c>
      <c r="C23" s="80"/>
      <c r="D23" s="198"/>
      <c r="E23" s="237"/>
      <c r="F23" s="158"/>
      <c r="G23" s="158"/>
      <c r="H23" s="237"/>
      <c r="I23" s="88"/>
    </row>
    <row r="24" spans="2:9" x14ac:dyDescent="0.25">
      <c r="B24" s="80" t="s">
        <v>110</v>
      </c>
      <c r="C24" s="80"/>
      <c r="D24" s="198"/>
      <c r="E24" s="237"/>
      <c r="F24" s="158"/>
      <c r="G24" s="158"/>
      <c r="H24" s="237"/>
      <c r="I24" s="88"/>
    </row>
    <row r="25" spans="2:9" x14ac:dyDescent="0.25">
      <c r="B25" s="100" t="s">
        <v>213</v>
      </c>
      <c r="C25" s="222" t="s">
        <v>211</v>
      </c>
      <c r="D25" s="223">
        <v>7273.5300578558463</v>
      </c>
      <c r="E25" s="238">
        <v>7283.62</v>
      </c>
      <c r="F25" s="157">
        <v>52977629</v>
      </c>
      <c r="G25" s="157">
        <f t="shared" ref="G25:G27" si="1">+I25/H25</f>
        <v>32264.089966510528</v>
      </c>
      <c r="H25" s="239">
        <v>7339.62</v>
      </c>
      <c r="I25" s="157">
        <v>236806160</v>
      </c>
    </row>
    <row r="26" spans="2:9" x14ac:dyDescent="0.25">
      <c r="B26" s="83" t="s">
        <v>115</v>
      </c>
      <c r="C26" s="226" t="s">
        <v>211</v>
      </c>
      <c r="D26" s="227">
        <v>516304.80392991396</v>
      </c>
      <c r="E26" s="240">
        <v>7283.62</v>
      </c>
      <c r="F26" s="157">
        <v>3760567996</v>
      </c>
      <c r="G26" s="157">
        <f t="shared" si="1"/>
        <v>137361.59406072795</v>
      </c>
      <c r="H26" s="241">
        <v>7339.62</v>
      </c>
      <c r="I26" s="157">
        <v>1008181903</v>
      </c>
    </row>
    <row r="27" spans="2:9" x14ac:dyDescent="0.25">
      <c r="B27" s="19" t="s">
        <v>214</v>
      </c>
      <c r="C27" s="22" t="s">
        <v>211</v>
      </c>
      <c r="D27" s="230">
        <v>6546164.4101422094</v>
      </c>
      <c r="E27" s="242">
        <v>7283.62</v>
      </c>
      <c r="F27" s="157">
        <v>47679774021</v>
      </c>
      <c r="G27" s="157">
        <f t="shared" si="1"/>
        <v>7373534.8199225571</v>
      </c>
      <c r="H27" s="243">
        <v>7339.62</v>
      </c>
      <c r="I27" s="157">
        <v>54118943635</v>
      </c>
    </row>
    <row r="28" spans="2:9" s="76" customFormat="1" x14ac:dyDescent="0.25">
      <c r="B28" s="244" t="s">
        <v>507</v>
      </c>
      <c r="C28" s="237"/>
      <c r="D28" s="245">
        <f>SUM(D25:D27)</f>
        <v>7069742.7441299791</v>
      </c>
      <c r="E28" s="237"/>
      <c r="F28" s="237"/>
      <c r="G28" s="245">
        <f>SUM(G25:G27)</f>
        <v>7543160.5039497958</v>
      </c>
      <c r="H28" s="237"/>
      <c r="I28" s="246"/>
    </row>
    <row r="29" spans="2:9" ht="2.25" customHeight="1" x14ac:dyDescent="0.25">
      <c r="H29" s="2"/>
      <c r="I29" s="93"/>
    </row>
    <row r="30" spans="2:9" x14ac:dyDescent="0.25">
      <c r="B30" s="144" t="s">
        <v>506</v>
      </c>
      <c r="C30" s="190"/>
      <c r="D30" s="247">
        <f>+D22-D28</f>
        <v>614866.50721818302</v>
      </c>
      <c r="E30" s="199"/>
      <c r="F30" s="199"/>
      <c r="G30" s="247">
        <f>+G22-G28</f>
        <v>1113983.2821185654</v>
      </c>
      <c r="H30" s="199"/>
      <c r="I30" s="248"/>
    </row>
    <row r="31" spans="2:9" x14ac:dyDescent="0.25">
      <c r="B31" s="76"/>
      <c r="C31" s="76"/>
      <c r="D31" s="249"/>
    </row>
    <row r="32" spans="2:9" x14ac:dyDescent="0.25">
      <c r="B32" s="460" t="s">
        <v>215</v>
      </c>
      <c r="C32" s="460"/>
      <c r="D32" s="460"/>
      <c r="E32" s="460"/>
      <c r="F32" s="460"/>
      <c r="G32" s="460"/>
      <c r="H32" s="460"/>
    </row>
    <row r="34" spans="2:8" ht="45" x14ac:dyDescent="0.25">
      <c r="B34" s="495" t="s">
        <v>207</v>
      </c>
      <c r="C34" s="77" t="s">
        <v>487</v>
      </c>
      <c r="D34" s="77" t="s">
        <v>488</v>
      </c>
      <c r="E34" s="77" t="s">
        <v>487</v>
      </c>
      <c r="F34" s="77" t="s">
        <v>488</v>
      </c>
      <c r="H34" s="2"/>
    </row>
    <row r="35" spans="2:8" x14ac:dyDescent="0.25">
      <c r="B35" s="495"/>
      <c r="C35" s="151">
        <f>+'04'!E6</f>
        <v>45291</v>
      </c>
      <c r="D35" s="151">
        <f>+C35</f>
        <v>45291</v>
      </c>
      <c r="E35" s="151">
        <f>+'04'!F6</f>
        <v>44926</v>
      </c>
      <c r="F35" s="151">
        <f>+E35</f>
        <v>44926</v>
      </c>
      <c r="H35" s="2"/>
    </row>
    <row r="36" spans="2:8" ht="15" customHeight="1" x14ac:dyDescent="0.25">
      <c r="B36" s="250" t="s">
        <v>216</v>
      </c>
      <c r="C36" s="251">
        <v>7263.59</v>
      </c>
      <c r="D36" s="252">
        <v>4150926777</v>
      </c>
      <c r="E36" s="251">
        <v>7322.9</v>
      </c>
      <c r="F36" s="252">
        <v>4859903670</v>
      </c>
      <c r="H36" s="2"/>
    </row>
    <row r="37" spans="2:8" ht="15" customHeight="1" x14ac:dyDescent="0.25">
      <c r="B37" s="250" t="s">
        <v>217</v>
      </c>
      <c r="C37" s="251">
        <v>7283.62</v>
      </c>
      <c r="D37" s="252">
        <v>2820876817</v>
      </c>
      <c r="E37" s="251">
        <v>7339.62</v>
      </c>
      <c r="F37" s="252">
        <v>263456667</v>
      </c>
      <c r="H37" s="2"/>
    </row>
    <row r="38" spans="2:8" ht="15" customHeight="1" x14ac:dyDescent="0.25">
      <c r="B38" s="250" t="s">
        <v>218</v>
      </c>
      <c r="C38" s="251">
        <v>7263.59</v>
      </c>
      <c r="D38" s="252">
        <v>-4085968583</v>
      </c>
      <c r="E38" s="251">
        <v>7322.9</v>
      </c>
      <c r="F38" s="252">
        <v>-2808456366</v>
      </c>
      <c r="H38" s="2"/>
    </row>
    <row r="39" spans="2:8" ht="15" customHeight="1" x14ac:dyDescent="0.25">
      <c r="B39" s="250" t="s">
        <v>219</v>
      </c>
      <c r="C39" s="251">
        <v>7283.62</v>
      </c>
      <c r="D39" s="252">
        <v>-2124618380</v>
      </c>
      <c r="E39" s="251">
        <v>7339.62</v>
      </c>
      <c r="F39" s="252">
        <v>-2274708767</v>
      </c>
      <c r="H39" s="2"/>
    </row>
    <row r="40" spans="2:8" ht="2.25" customHeight="1" x14ac:dyDescent="0.25">
      <c r="B40" s="137"/>
      <c r="C40" s="253"/>
      <c r="D40" s="194"/>
      <c r="E40" s="253"/>
      <c r="F40" s="194"/>
      <c r="H40" s="2"/>
    </row>
    <row r="41" spans="2:8" ht="15" customHeight="1" x14ac:dyDescent="0.25">
      <c r="B41" s="254" t="s">
        <v>75</v>
      </c>
      <c r="C41" s="255"/>
      <c r="D41" s="256">
        <f>SUM(D36:D40)</f>
        <v>761216631</v>
      </c>
      <c r="E41" s="257"/>
      <c r="F41" s="155">
        <f>SUM(F36:F40)</f>
        <v>40195204</v>
      </c>
      <c r="H41" s="2"/>
    </row>
    <row r="43" spans="2:8" x14ac:dyDescent="0.25">
      <c r="B43" s="447" t="s">
        <v>614</v>
      </c>
      <c r="C43" s="447"/>
      <c r="D43" s="447"/>
      <c r="E43" s="447"/>
      <c r="F43" s="447"/>
      <c r="G43" s="447"/>
      <c r="H43" s="447"/>
    </row>
    <row r="44" spans="2:8" x14ac:dyDescent="0.25">
      <c r="B44" s="447"/>
      <c r="C44" s="447"/>
      <c r="D44" s="447"/>
      <c r="E44" s="447"/>
      <c r="F44" s="447"/>
      <c r="G44" s="447"/>
      <c r="H44" s="447"/>
    </row>
    <row r="46" spans="2:8" x14ac:dyDescent="0.25">
      <c r="B46" s="244" t="s">
        <v>511</v>
      </c>
      <c r="C46" s="258">
        <f>+'02'!D7</f>
        <v>45291</v>
      </c>
      <c r="D46" s="258">
        <f>+'02'!E7</f>
        <v>44926</v>
      </c>
    </row>
    <row r="47" spans="2:8" x14ac:dyDescent="0.25">
      <c r="B47" s="259" t="s">
        <v>469</v>
      </c>
      <c r="C47" s="153">
        <v>1324744086</v>
      </c>
      <c r="D47" s="153">
        <v>113035787</v>
      </c>
      <c r="E47" s="260"/>
      <c r="H47" s="2"/>
    </row>
    <row r="48" spans="2:8" x14ac:dyDescent="0.25">
      <c r="B48" s="259" t="s">
        <v>513</v>
      </c>
      <c r="C48" s="153">
        <v>91543672</v>
      </c>
      <c r="D48" s="153">
        <v>88588999</v>
      </c>
      <c r="E48" s="260"/>
      <c r="H48" s="2"/>
    </row>
    <row r="49" spans="2:8" x14ac:dyDescent="0.25">
      <c r="B49" s="259" t="s">
        <v>520</v>
      </c>
      <c r="C49" s="153">
        <v>19947459</v>
      </c>
      <c r="D49" s="153">
        <v>15023038</v>
      </c>
      <c r="E49" s="260"/>
      <c r="H49" s="2"/>
    </row>
    <row r="50" spans="2:8" x14ac:dyDescent="0.25">
      <c r="B50" s="259" t="s">
        <v>515</v>
      </c>
      <c r="C50" s="153">
        <v>10000000</v>
      </c>
      <c r="D50" s="153">
        <v>10394459</v>
      </c>
      <c r="E50" s="260"/>
      <c r="H50" s="2"/>
    </row>
    <row r="51" spans="2:8" x14ac:dyDescent="0.25">
      <c r="B51" s="259" t="s">
        <v>550</v>
      </c>
      <c r="C51" s="153">
        <v>47127391</v>
      </c>
      <c r="D51" s="153">
        <v>10103359</v>
      </c>
      <c r="E51" s="260"/>
      <c r="H51" s="2"/>
    </row>
    <row r="52" spans="2:8" x14ac:dyDescent="0.25">
      <c r="B52" s="259" t="s">
        <v>512</v>
      </c>
      <c r="C52" s="153">
        <v>10000000</v>
      </c>
      <c r="D52" s="153">
        <v>10000000</v>
      </c>
      <c r="E52" s="260"/>
      <c r="H52" s="2"/>
    </row>
    <row r="53" spans="2:8" x14ac:dyDescent="0.25">
      <c r="B53" s="259" t="s">
        <v>519</v>
      </c>
      <c r="C53" s="153">
        <v>8736643</v>
      </c>
      <c r="D53" s="153">
        <v>0</v>
      </c>
      <c r="E53" s="260"/>
      <c r="H53" s="2"/>
    </row>
    <row r="54" spans="2:8" x14ac:dyDescent="0.25">
      <c r="B54" s="259" t="s">
        <v>516</v>
      </c>
      <c r="C54" s="153">
        <v>10000000</v>
      </c>
      <c r="D54" s="153">
        <v>10000000</v>
      </c>
      <c r="E54" s="260"/>
      <c r="H54" s="2"/>
    </row>
    <row r="55" spans="2:8" x14ac:dyDescent="0.25">
      <c r="B55" s="259" t="s">
        <v>521</v>
      </c>
      <c r="C55" s="153">
        <v>12276934</v>
      </c>
      <c r="D55" s="153">
        <v>8857700</v>
      </c>
      <c r="E55" s="260"/>
      <c r="H55" s="2"/>
    </row>
    <row r="56" spans="2:8" x14ac:dyDescent="0.25">
      <c r="B56" s="259" t="s">
        <v>514</v>
      </c>
      <c r="C56" s="153">
        <v>5000000</v>
      </c>
      <c r="D56" s="153">
        <v>5000000</v>
      </c>
      <c r="E56" s="260"/>
      <c r="H56" s="2"/>
    </row>
    <row r="57" spans="2:8" ht="15.75" thickBot="1" x14ac:dyDescent="0.3">
      <c r="B57" s="259" t="s">
        <v>220</v>
      </c>
      <c r="C57" s="153">
        <v>150138847</v>
      </c>
      <c r="D57" s="153">
        <f>29633358+686</f>
        <v>29634044</v>
      </c>
      <c r="E57" s="261"/>
      <c r="H57" s="2"/>
    </row>
    <row r="58" spans="2:8" ht="15.75" thickBot="1" x14ac:dyDescent="0.3">
      <c r="B58" s="262" t="s">
        <v>517</v>
      </c>
      <c r="C58" s="263">
        <f>SUM(C47:C57)</f>
        <v>1689515032</v>
      </c>
      <c r="D58" s="263">
        <f>SUM(D47:D57)</f>
        <v>300637386</v>
      </c>
      <c r="E58" s="261"/>
    </row>
    <row r="59" spans="2:8" ht="15.75" thickBot="1" x14ac:dyDescent="0.3">
      <c r="B59" s="134"/>
      <c r="C59" s="264"/>
      <c r="D59" s="264"/>
      <c r="E59" s="261"/>
      <c r="H59" s="2"/>
    </row>
    <row r="60" spans="2:8" ht="15.75" thickBot="1" x14ac:dyDescent="0.3">
      <c r="B60" s="265" t="s">
        <v>518</v>
      </c>
      <c r="C60" s="266">
        <f>+C46</f>
        <v>45291</v>
      </c>
      <c r="D60" s="266">
        <f>+D46</f>
        <v>44926</v>
      </c>
      <c r="E60" s="261"/>
      <c r="H60" s="2"/>
    </row>
    <row r="61" spans="2:8" x14ac:dyDescent="0.25">
      <c r="B61" s="259" t="s">
        <v>602</v>
      </c>
      <c r="C61" s="153">
        <v>14527035</v>
      </c>
      <c r="D61" s="153">
        <v>73912519</v>
      </c>
      <c r="E61" s="261"/>
      <c r="H61" s="2"/>
    </row>
    <row r="62" spans="2:8" x14ac:dyDescent="0.25">
      <c r="B62" s="259" t="s">
        <v>519</v>
      </c>
      <c r="C62" s="153">
        <v>36319403</v>
      </c>
      <c r="D62" s="153">
        <v>36615965</v>
      </c>
      <c r="E62" s="261"/>
      <c r="H62" s="2"/>
    </row>
    <row r="63" spans="2:8" x14ac:dyDescent="0.25">
      <c r="B63" s="259" t="s">
        <v>595</v>
      </c>
      <c r="C63" s="153">
        <v>36317950</v>
      </c>
      <c r="D63" s="153">
        <v>36614500</v>
      </c>
      <c r="E63" s="261"/>
      <c r="H63" s="2"/>
    </row>
    <row r="64" spans="2:8" x14ac:dyDescent="0.25">
      <c r="B64" s="259" t="s">
        <v>596</v>
      </c>
      <c r="C64" s="153">
        <v>36317950</v>
      </c>
      <c r="D64" s="153">
        <v>36614500</v>
      </c>
      <c r="E64" s="261"/>
      <c r="H64" s="2"/>
    </row>
    <row r="65" spans="2:8" x14ac:dyDescent="0.25">
      <c r="B65" s="259" t="s">
        <v>599</v>
      </c>
      <c r="C65" s="153">
        <v>36317950</v>
      </c>
      <c r="D65" s="153">
        <v>36614500</v>
      </c>
      <c r="H65" s="2"/>
    </row>
    <row r="66" spans="2:8" x14ac:dyDescent="0.25">
      <c r="B66" s="259" t="s">
        <v>551</v>
      </c>
      <c r="C66" s="153">
        <v>30463424</v>
      </c>
      <c r="D66" s="153">
        <v>30712169</v>
      </c>
      <c r="E66" s="138"/>
      <c r="F66" s="93"/>
      <c r="H66" s="2"/>
    </row>
    <row r="67" spans="2:8" x14ac:dyDescent="0.25">
      <c r="B67" s="259" t="s">
        <v>520</v>
      </c>
      <c r="C67" s="153">
        <v>21790770</v>
      </c>
      <c r="D67" s="153">
        <v>21968700</v>
      </c>
      <c r="H67" s="2"/>
    </row>
    <row r="68" spans="2:8" x14ac:dyDescent="0.25">
      <c r="B68" s="259" t="s">
        <v>521</v>
      </c>
      <c r="C68" s="153">
        <v>25858090</v>
      </c>
      <c r="D68" s="153">
        <v>21968700</v>
      </c>
      <c r="H68" s="2"/>
    </row>
    <row r="69" spans="2:8" x14ac:dyDescent="0.25">
      <c r="B69" s="259" t="s">
        <v>598</v>
      </c>
      <c r="C69" s="153">
        <v>29070558</v>
      </c>
      <c r="D69" s="153">
        <v>10680202</v>
      </c>
      <c r="H69" s="2"/>
    </row>
    <row r="70" spans="2:8" x14ac:dyDescent="0.25">
      <c r="B70" s="259" t="s">
        <v>601</v>
      </c>
      <c r="C70" s="153">
        <v>7263663</v>
      </c>
      <c r="D70" s="153">
        <v>7322973</v>
      </c>
      <c r="H70" s="2"/>
    </row>
    <row r="71" spans="2:8" x14ac:dyDescent="0.25">
      <c r="B71" s="259" t="s">
        <v>597</v>
      </c>
      <c r="C71" s="153">
        <v>14190004</v>
      </c>
      <c r="D71" s="153">
        <v>2339813</v>
      </c>
      <c r="H71" s="2"/>
    </row>
    <row r="72" spans="2:8" x14ac:dyDescent="0.25">
      <c r="B72" s="259" t="s">
        <v>600</v>
      </c>
      <c r="C72" s="153">
        <v>187960935</v>
      </c>
      <c r="D72" s="153">
        <v>0</v>
      </c>
      <c r="E72" s="138"/>
      <c r="F72" s="93"/>
      <c r="H72" s="2"/>
    </row>
    <row r="73" spans="2:8" x14ac:dyDescent="0.25">
      <c r="B73" s="267" t="s">
        <v>221</v>
      </c>
      <c r="C73" s="23">
        <v>32902247</v>
      </c>
      <c r="D73" s="23">
        <v>34914708</v>
      </c>
      <c r="E73" s="268"/>
      <c r="F73" s="93"/>
      <c r="G73" s="93"/>
      <c r="H73" s="2"/>
    </row>
    <row r="74" spans="2:8" x14ac:dyDescent="0.25">
      <c r="B74" s="244" t="s">
        <v>517</v>
      </c>
      <c r="C74" s="246">
        <f>SUM(C61:C73)</f>
        <v>509299979</v>
      </c>
      <c r="D74" s="246">
        <f>SUM(D61:D73)</f>
        <v>350279249</v>
      </c>
      <c r="E74" s="268"/>
      <c r="F74" s="93"/>
      <c r="G74" s="72"/>
      <c r="H74" s="72"/>
    </row>
    <row r="75" spans="2:8" x14ac:dyDescent="0.25">
      <c r="B75" s="138"/>
      <c r="C75" s="138"/>
      <c r="D75" s="138"/>
      <c r="E75" s="268"/>
      <c r="F75" s="93"/>
      <c r="G75" s="93"/>
      <c r="H75" s="2"/>
    </row>
    <row r="76" spans="2:8" x14ac:dyDescent="0.25">
      <c r="B76" s="244" t="s">
        <v>522</v>
      </c>
      <c r="C76" s="258">
        <f>+C60</f>
        <v>45291</v>
      </c>
      <c r="D76" s="258">
        <f>+D60</f>
        <v>44926</v>
      </c>
      <c r="E76" s="268"/>
      <c r="F76" s="93"/>
      <c r="G76" s="93"/>
      <c r="H76" s="2"/>
    </row>
    <row r="77" spans="2:8" x14ac:dyDescent="0.25">
      <c r="B77" s="269" t="s">
        <v>509</v>
      </c>
      <c r="C77" s="153">
        <v>2542255525</v>
      </c>
      <c r="D77" s="153">
        <v>1376511057</v>
      </c>
      <c r="E77" s="268"/>
      <c r="F77" s="93"/>
      <c r="G77" s="93"/>
      <c r="H77" s="2"/>
    </row>
    <row r="78" spans="2:8" x14ac:dyDescent="0.25">
      <c r="B78" s="259" t="s">
        <v>510</v>
      </c>
      <c r="C78" s="153">
        <v>3772004876</v>
      </c>
      <c r="D78" s="153">
        <v>1264167240</v>
      </c>
      <c r="E78" s="268"/>
      <c r="F78" s="93"/>
      <c r="G78" s="93"/>
      <c r="H78" s="2"/>
    </row>
    <row r="79" spans="2:8" x14ac:dyDescent="0.25">
      <c r="B79" s="244" t="s">
        <v>517</v>
      </c>
      <c r="C79" s="246">
        <f>SUM(C77:C78)</f>
        <v>6314260401</v>
      </c>
      <c r="D79" s="246">
        <f>SUM(D77:D78)</f>
        <v>2640678297</v>
      </c>
      <c r="E79" s="268"/>
      <c r="F79" s="93"/>
      <c r="G79" s="93"/>
      <c r="H79" s="2"/>
    </row>
    <row r="80" spans="2:8" x14ac:dyDescent="0.25">
      <c r="B80" s="138"/>
      <c r="C80" s="138"/>
      <c r="D80" s="138"/>
      <c r="E80" s="268"/>
      <c r="F80" s="93"/>
      <c r="G80" s="93"/>
      <c r="H80" s="2"/>
    </row>
    <row r="81" spans="2:8" x14ac:dyDescent="0.25">
      <c r="B81" s="244" t="s">
        <v>222</v>
      </c>
      <c r="C81" s="270">
        <f>+C58+C74+C79</f>
        <v>8513075412</v>
      </c>
      <c r="D81" s="270">
        <f>+D58+D74+D79</f>
        <v>3291594932</v>
      </c>
      <c r="E81" s="268"/>
      <c r="F81" s="93"/>
      <c r="G81" s="93"/>
      <c r="H81" s="2"/>
    </row>
    <row r="82" spans="2:8" x14ac:dyDescent="0.25">
      <c r="B82" s="271"/>
      <c r="C82" s="268"/>
      <c r="D82" s="268"/>
      <c r="E82" s="268"/>
      <c r="F82" s="93"/>
      <c r="G82" s="93"/>
      <c r="H82" s="2"/>
    </row>
    <row r="84" spans="2:8" x14ac:dyDescent="0.25">
      <c r="B84" s="448" t="s">
        <v>223</v>
      </c>
      <c r="C84" s="448"/>
      <c r="D84" s="448"/>
      <c r="E84" s="448"/>
      <c r="F84" s="448"/>
      <c r="G84" s="448"/>
      <c r="H84" s="448"/>
    </row>
    <row r="85" spans="2:8" ht="6.75" customHeight="1" x14ac:dyDescent="0.25"/>
    <row r="86" spans="2:8" x14ac:dyDescent="0.25">
      <c r="B86" s="134" t="s">
        <v>615</v>
      </c>
      <c r="C86" s="134"/>
      <c r="D86" s="134"/>
      <c r="E86" s="134"/>
      <c r="F86" s="134"/>
      <c r="G86" s="134"/>
      <c r="H86" s="134"/>
    </row>
    <row r="87" spans="2:8" x14ac:dyDescent="0.25">
      <c r="B87" s="134"/>
      <c r="C87" s="134"/>
      <c r="D87" s="134"/>
      <c r="E87" s="134"/>
      <c r="F87" s="134"/>
      <c r="G87" s="134"/>
      <c r="H87" s="272"/>
    </row>
    <row r="88" spans="2:8" x14ac:dyDescent="0.25">
      <c r="B88" s="77" t="s">
        <v>161</v>
      </c>
      <c r="C88" s="151">
        <f>+C46</f>
        <v>45291</v>
      </c>
      <c r="D88" s="151">
        <f>+D46</f>
        <v>44926</v>
      </c>
    </row>
    <row r="89" spans="2:8" x14ac:dyDescent="0.25">
      <c r="B89" s="154" t="s">
        <v>238</v>
      </c>
      <c r="C89" s="152">
        <v>1882821224</v>
      </c>
      <c r="D89" s="152">
        <v>94719840</v>
      </c>
      <c r="H89" s="2"/>
    </row>
    <row r="90" spans="2:8" x14ac:dyDescent="0.25">
      <c r="B90" s="273" t="s">
        <v>225</v>
      </c>
      <c r="C90" s="152">
        <v>605370033</v>
      </c>
      <c r="D90" s="152">
        <v>42501649.862000003</v>
      </c>
      <c r="H90" s="2"/>
    </row>
    <row r="91" spans="2:8" x14ac:dyDescent="0.25">
      <c r="B91" s="273" t="s">
        <v>227</v>
      </c>
      <c r="C91" s="152">
        <v>42421500</v>
      </c>
      <c r="D91" s="152">
        <v>37750000</v>
      </c>
      <c r="H91" s="2"/>
    </row>
    <row r="92" spans="2:8" x14ac:dyDescent="0.25">
      <c r="B92" s="273" t="s">
        <v>226</v>
      </c>
      <c r="C92" s="152">
        <v>8031000</v>
      </c>
      <c r="D92" s="152">
        <v>4015000</v>
      </c>
      <c r="H92" s="2"/>
    </row>
    <row r="93" spans="2:8" x14ac:dyDescent="0.25">
      <c r="B93" s="273" t="s">
        <v>552</v>
      </c>
      <c r="C93" s="152">
        <v>1100000</v>
      </c>
      <c r="D93" s="152">
        <v>1100000</v>
      </c>
      <c r="H93" s="2"/>
    </row>
    <row r="94" spans="2:8" x14ac:dyDescent="0.25">
      <c r="B94" s="144" t="s">
        <v>224</v>
      </c>
      <c r="C94" s="155">
        <f>SUM(C89:C93)</f>
        <v>2539743757</v>
      </c>
      <c r="D94" s="155">
        <f>SUM(D89:D93)</f>
        <v>180086489.86199999</v>
      </c>
      <c r="F94" s="93"/>
      <c r="H94" s="2"/>
    </row>
    <row r="96" spans="2:8" x14ac:dyDescent="0.25">
      <c r="B96" s="448" t="s">
        <v>616</v>
      </c>
      <c r="C96" s="448"/>
      <c r="D96" s="448"/>
      <c r="E96" s="448"/>
      <c r="F96" s="448"/>
      <c r="G96" s="448"/>
      <c r="H96" s="448"/>
    </row>
    <row r="98" spans="2:8" x14ac:dyDescent="0.25">
      <c r="B98" s="150" t="s">
        <v>161</v>
      </c>
      <c r="C98" s="151">
        <f>+C88</f>
        <v>45291</v>
      </c>
      <c r="D98" s="151">
        <f>+D88</f>
        <v>44926</v>
      </c>
      <c r="H98" s="2"/>
    </row>
    <row r="99" spans="2:8" x14ac:dyDescent="0.25">
      <c r="B99" s="83" t="s">
        <v>228</v>
      </c>
      <c r="C99" s="157">
        <v>5813766</v>
      </c>
      <c r="D99" s="274">
        <v>10779980</v>
      </c>
      <c r="H99" s="2"/>
    </row>
    <row r="100" spans="2:8" x14ac:dyDescent="0.25">
      <c r="B100" s="83" t="s">
        <v>523</v>
      </c>
      <c r="C100" s="157">
        <v>0</v>
      </c>
      <c r="D100" s="274">
        <v>8643997</v>
      </c>
      <c r="H100" s="2"/>
    </row>
    <row r="101" spans="2:8" x14ac:dyDescent="0.25">
      <c r="B101" s="144" t="s">
        <v>224</v>
      </c>
      <c r="C101" s="155">
        <f>SUM(C99:C100)</f>
        <v>5813766</v>
      </c>
      <c r="D101" s="155">
        <f>SUM(D99:D100)</f>
        <v>19423977</v>
      </c>
      <c r="H101" s="2"/>
    </row>
    <row r="103" spans="2:8" x14ac:dyDescent="0.25">
      <c r="B103" s="461" t="s">
        <v>617</v>
      </c>
      <c r="C103" s="461"/>
      <c r="D103" s="461"/>
      <c r="E103" s="461"/>
      <c r="F103" s="461"/>
      <c r="G103" s="461"/>
      <c r="H103" s="461"/>
    </row>
    <row r="104" spans="2:8" x14ac:dyDescent="0.25">
      <c r="B104" s="461"/>
      <c r="C104" s="461"/>
      <c r="D104" s="461"/>
      <c r="E104" s="461"/>
      <c r="F104" s="461"/>
      <c r="G104" s="461"/>
      <c r="H104" s="461"/>
    </row>
    <row r="106" spans="2:8" x14ac:dyDescent="0.25">
      <c r="B106" s="460" t="s">
        <v>618</v>
      </c>
      <c r="C106" s="460"/>
      <c r="D106" s="460"/>
      <c r="E106" s="460"/>
      <c r="F106" s="460"/>
      <c r="G106" s="460"/>
      <c r="H106" s="460"/>
    </row>
    <row r="109" spans="2:8" x14ac:dyDescent="0.25">
      <c r="B109" s="448" t="s">
        <v>619</v>
      </c>
      <c r="C109" s="448"/>
      <c r="D109" s="448"/>
      <c r="E109" s="448"/>
      <c r="F109" s="448"/>
      <c r="G109" s="448"/>
      <c r="H109" s="448"/>
    </row>
    <row r="111" spans="2:8" x14ac:dyDescent="0.25">
      <c r="B111" s="496" t="s">
        <v>229</v>
      </c>
      <c r="C111" s="497"/>
      <c r="D111" s="498"/>
    </row>
    <row r="112" spans="2:8" x14ac:dyDescent="0.25">
      <c r="B112" s="150" t="s">
        <v>161</v>
      </c>
      <c r="C112" s="276">
        <f>+C98</f>
        <v>45291</v>
      </c>
      <c r="D112" s="276">
        <f>+D98</f>
        <v>44926</v>
      </c>
      <c r="F112" s="93"/>
      <c r="H112" s="2"/>
    </row>
    <row r="113" spans="2:8" x14ac:dyDescent="0.25">
      <c r="B113" s="83" t="s">
        <v>525</v>
      </c>
      <c r="C113" s="157">
        <v>772453164</v>
      </c>
      <c r="D113" s="153">
        <v>641902866</v>
      </c>
      <c r="F113" s="93"/>
      <c r="H113" s="2"/>
    </row>
    <row r="114" spans="2:8" x14ac:dyDescent="0.25">
      <c r="B114" s="83" t="s">
        <v>524</v>
      </c>
      <c r="C114" s="157">
        <v>138223862</v>
      </c>
      <c r="D114" s="153">
        <v>124265001</v>
      </c>
      <c r="H114" s="2"/>
    </row>
    <row r="115" spans="2:8" x14ac:dyDescent="0.25">
      <c r="B115" s="83" t="s">
        <v>457</v>
      </c>
      <c r="C115" s="157">
        <v>67601719</v>
      </c>
      <c r="D115" s="153">
        <v>58773550</v>
      </c>
      <c r="H115" s="2"/>
    </row>
    <row r="116" spans="2:8" x14ac:dyDescent="0.25">
      <c r="B116" s="83" t="s">
        <v>230</v>
      </c>
      <c r="C116" s="157">
        <v>220301441</v>
      </c>
      <c r="D116" s="153">
        <v>2600088</v>
      </c>
      <c r="H116" s="2"/>
    </row>
    <row r="117" spans="2:8" x14ac:dyDescent="0.25">
      <c r="B117" s="90" t="s">
        <v>640</v>
      </c>
      <c r="C117" s="157">
        <v>1086560</v>
      </c>
      <c r="D117" s="153">
        <v>0</v>
      </c>
      <c r="H117" s="2"/>
    </row>
    <row r="118" spans="2:8" x14ac:dyDescent="0.25">
      <c r="B118" s="90" t="s">
        <v>592</v>
      </c>
      <c r="C118" s="157">
        <v>0</v>
      </c>
      <c r="D118" s="153">
        <v>10000</v>
      </c>
      <c r="H118" s="2"/>
    </row>
    <row r="119" spans="2:8" x14ac:dyDescent="0.25">
      <c r="B119" s="144" t="s">
        <v>224</v>
      </c>
      <c r="C119" s="155">
        <f>SUM(C113:C118)</f>
        <v>1199666746</v>
      </c>
      <c r="D119" s="155">
        <f>SUM(D113:D118)</f>
        <v>827551505</v>
      </c>
      <c r="E119" s="277"/>
      <c r="G119" s="72"/>
      <c r="H119" s="2"/>
    </row>
    <row r="120" spans="2:8" x14ac:dyDescent="0.25">
      <c r="B120" s="76"/>
      <c r="C120" s="277"/>
      <c r="D120" s="277"/>
      <c r="E120" s="277"/>
      <c r="F120" s="93"/>
      <c r="H120" s="2"/>
    </row>
    <row r="121" spans="2:8" x14ac:dyDescent="0.25">
      <c r="B121" s="496" t="s">
        <v>231</v>
      </c>
      <c r="C121" s="497"/>
      <c r="D121" s="498"/>
    </row>
    <row r="122" spans="2:8" x14ac:dyDescent="0.25">
      <c r="B122" s="77" t="s">
        <v>161</v>
      </c>
      <c r="C122" s="151">
        <f>+C112</f>
        <v>45291</v>
      </c>
      <c r="D122" s="151">
        <f>+D112</f>
        <v>44926</v>
      </c>
    </row>
    <row r="123" spans="2:8" x14ac:dyDescent="0.25">
      <c r="B123" s="83" t="s">
        <v>497</v>
      </c>
      <c r="C123" s="157">
        <v>109443951</v>
      </c>
      <c r="D123" s="153">
        <v>110306982</v>
      </c>
      <c r="F123" s="93"/>
      <c r="H123" s="2"/>
    </row>
    <row r="124" spans="2:8" x14ac:dyDescent="0.25">
      <c r="B124" s="83" t="s">
        <v>641</v>
      </c>
      <c r="C124" s="157">
        <v>784467720</v>
      </c>
      <c r="D124" s="153">
        <v>0</v>
      </c>
      <c r="F124" s="93"/>
      <c r="H124" s="2"/>
    </row>
    <row r="125" spans="2:8" x14ac:dyDescent="0.25">
      <c r="B125" s="83" t="s">
        <v>457</v>
      </c>
      <c r="C125" s="157">
        <v>177559364</v>
      </c>
      <c r="D125" s="153">
        <v>4335491</v>
      </c>
      <c r="F125" s="93"/>
      <c r="H125" s="2"/>
    </row>
    <row r="126" spans="2:8" x14ac:dyDescent="0.25">
      <c r="B126" s="144" t="s">
        <v>224</v>
      </c>
      <c r="C126" s="155">
        <f>SUM(C123:C125)</f>
        <v>1071471035</v>
      </c>
      <c r="D126" s="155">
        <f>SUM(D123:D125)</f>
        <v>114642473</v>
      </c>
      <c r="F126" s="93"/>
      <c r="H126" s="2"/>
    </row>
    <row r="128" spans="2:8" x14ac:dyDescent="0.25">
      <c r="B128" s="136" t="s">
        <v>581</v>
      </c>
      <c r="C128" s="136"/>
      <c r="D128" s="136"/>
      <c r="E128" s="136"/>
      <c r="F128" s="136"/>
      <c r="G128" s="136"/>
      <c r="H128" s="136"/>
    </row>
    <row r="130" spans="2:8" x14ac:dyDescent="0.25">
      <c r="B130" s="448" t="s">
        <v>620</v>
      </c>
      <c r="C130" s="448"/>
      <c r="D130" s="448"/>
      <c r="E130" s="448"/>
      <c r="F130" s="448"/>
      <c r="G130" s="448"/>
      <c r="H130" s="448"/>
    </row>
    <row r="132" spans="2:8" x14ac:dyDescent="0.25">
      <c r="B132" s="140" t="s">
        <v>190</v>
      </c>
      <c r="C132" s="258">
        <f>+C122</f>
        <v>45291</v>
      </c>
      <c r="D132" s="258">
        <f>+D122</f>
        <v>44926</v>
      </c>
    </row>
    <row r="133" spans="2:8" x14ac:dyDescent="0.25">
      <c r="B133" s="278" t="s">
        <v>536</v>
      </c>
      <c r="C133" s="279"/>
      <c r="D133" s="141"/>
    </row>
    <row r="134" spans="2:8" x14ac:dyDescent="0.25">
      <c r="B134" s="280" t="s">
        <v>469</v>
      </c>
      <c r="C134" s="281">
        <v>0</v>
      </c>
      <c r="D134" s="281">
        <v>40000000000</v>
      </c>
    </row>
    <row r="135" spans="2:8" x14ac:dyDescent="0.25">
      <c r="B135" s="280" t="s">
        <v>515</v>
      </c>
      <c r="C135" s="281">
        <v>0</v>
      </c>
      <c r="D135" s="281">
        <v>30000000000</v>
      </c>
    </row>
    <row r="136" spans="2:8" x14ac:dyDescent="0.25">
      <c r="B136" s="280" t="s">
        <v>553</v>
      </c>
      <c r="C136" s="281">
        <v>0</v>
      </c>
      <c r="D136" s="281">
        <v>2385539731</v>
      </c>
    </row>
    <row r="137" spans="2:8" x14ac:dyDescent="0.25">
      <c r="B137" s="280" t="s">
        <v>554</v>
      </c>
      <c r="C137" s="281">
        <v>0</v>
      </c>
      <c r="D137" s="281">
        <v>-324657536</v>
      </c>
    </row>
    <row r="138" spans="2:8" x14ac:dyDescent="0.25">
      <c r="B138" s="282"/>
      <c r="C138" s="281"/>
      <c r="D138" s="283"/>
    </row>
    <row r="139" spans="2:8" x14ac:dyDescent="0.25">
      <c r="B139" s="282" t="s">
        <v>537</v>
      </c>
      <c r="C139" s="284"/>
      <c r="D139" s="283"/>
      <c r="F139" s="93"/>
      <c r="H139" s="2"/>
    </row>
    <row r="140" spans="2:8" x14ac:dyDescent="0.25">
      <c r="B140" s="280" t="s">
        <v>538</v>
      </c>
      <c r="C140" s="281">
        <v>0</v>
      </c>
      <c r="D140" s="283">
        <v>136526286</v>
      </c>
      <c r="E140" s="74"/>
      <c r="F140" s="93"/>
      <c r="H140" s="2"/>
    </row>
    <row r="141" spans="2:8" x14ac:dyDescent="0.25">
      <c r="B141" s="280"/>
      <c r="C141" s="281"/>
      <c r="D141" s="283"/>
      <c r="E141" s="74"/>
      <c r="F141" s="93"/>
      <c r="H141" s="2"/>
    </row>
    <row r="142" spans="2:8" x14ac:dyDescent="0.25">
      <c r="B142" s="244" t="s">
        <v>539</v>
      </c>
      <c r="C142" s="285">
        <f>SUM(C134:C140)</f>
        <v>0</v>
      </c>
      <c r="D142" s="285">
        <f>SUM(D134:D140)</f>
        <v>72197408481</v>
      </c>
      <c r="F142" s="93"/>
      <c r="H142" s="2"/>
    </row>
    <row r="143" spans="2:8" x14ac:dyDescent="0.25">
      <c r="B143" s="282"/>
      <c r="C143" s="284"/>
      <c r="D143" s="286"/>
    </row>
    <row r="144" spans="2:8" x14ac:dyDescent="0.25">
      <c r="B144" s="282" t="s">
        <v>540</v>
      </c>
      <c r="C144" s="281"/>
      <c r="D144" s="283"/>
    </row>
    <row r="145" spans="2:4" x14ac:dyDescent="0.25">
      <c r="B145" s="90" t="s">
        <v>642</v>
      </c>
      <c r="C145" s="287">
        <v>1501856.97</v>
      </c>
      <c r="D145" s="287">
        <v>0</v>
      </c>
    </row>
    <row r="146" spans="2:4" x14ac:dyDescent="0.25">
      <c r="B146" s="90" t="s">
        <v>469</v>
      </c>
      <c r="C146" s="287">
        <v>0</v>
      </c>
      <c r="D146" s="287">
        <v>500000</v>
      </c>
    </row>
    <row r="147" spans="2:4" x14ac:dyDescent="0.25">
      <c r="B147" s="90" t="s">
        <v>555</v>
      </c>
      <c r="C147" s="287">
        <v>0</v>
      </c>
      <c r="D147" s="287">
        <v>1000000</v>
      </c>
    </row>
    <row r="148" spans="2:4" x14ac:dyDescent="0.25">
      <c r="B148" s="90" t="s">
        <v>496</v>
      </c>
      <c r="C148" s="287">
        <v>0</v>
      </c>
      <c r="D148" s="287">
        <v>500000</v>
      </c>
    </row>
    <row r="149" spans="2:4" x14ac:dyDescent="0.25">
      <c r="B149" s="90" t="s">
        <v>553</v>
      </c>
      <c r="C149" s="287">
        <v>17569.669999999998</v>
      </c>
      <c r="D149" s="287">
        <v>22450.679999999997</v>
      </c>
    </row>
    <row r="150" spans="2:4" x14ac:dyDescent="0.25">
      <c r="B150" s="90"/>
      <c r="C150" s="287"/>
      <c r="D150" s="287"/>
    </row>
    <row r="151" spans="2:4" x14ac:dyDescent="0.25">
      <c r="B151" s="288" t="s">
        <v>537</v>
      </c>
      <c r="C151" s="289"/>
      <c r="D151" s="287"/>
    </row>
    <row r="152" spans="2:4" x14ac:dyDescent="0.25">
      <c r="B152" s="90" t="s">
        <v>556</v>
      </c>
      <c r="C152" s="287">
        <v>0</v>
      </c>
      <c r="D152" s="287">
        <v>32250.41</v>
      </c>
    </row>
    <row r="153" spans="2:4" x14ac:dyDescent="0.25">
      <c r="B153" s="90" t="s">
        <v>557</v>
      </c>
      <c r="C153" s="287">
        <v>0</v>
      </c>
      <c r="D153" s="287">
        <v>299288.15999999997</v>
      </c>
    </row>
    <row r="154" spans="2:4" x14ac:dyDescent="0.25">
      <c r="B154" s="90"/>
      <c r="C154" s="287"/>
      <c r="D154" s="287"/>
    </row>
    <row r="155" spans="2:4" ht="17.25" x14ac:dyDescent="0.4">
      <c r="B155" s="290" t="s">
        <v>529</v>
      </c>
      <c r="C155" s="291">
        <v>7283.62</v>
      </c>
      <c r="D155" s="292">
        <v>7339.62</v>
      </c>
    </row>
    <row r="156" spans="2:4" x14ac:dyDescent="0.25">
      <c r="B156" s="293" t="s">
        <v>539</v>
      </c>
      <c r="C156" s="285">
        <f>+SUM(C145:C154)*C155</f>
        <v>11066926263.636799</v>
      </c>
      <c r="D156" s="285">
        <f>+SUM(D145:D154)*D155</f>
        <v>17277386579.084999</v>
      </c>
    </row>
    <row r="157" spans="2:4" x14ac:dyDescent="0.25">
      <c r="B157" s="294"/>
      <c r="C157" s="284"/>
      <c r="D157" s="281"/>
    </row>
    <row r="158" spans="2:4" x14ac:dyDescent="0.25">
      <c r="B158" s="244" t="s">
        <v>541</v>
      </c>
      <c r="C158" s="158">
        <f>+C142+C156</f>
        <v>11066926263.636799</v>
      </c>
      <c r="D158" s="158">
        <f>+D142+D156</f>
        <v>89474795060.084991</v>
      </c>
    </row>
  </sheetData>
  <sortState xmlns:xlrd2="http://schemas.microsoft.com/office/spreadsheetml/2017/richdata2" ref="B145:D148">
    <sortCondition descending="1" ref="C145:C148"/>
  </sortState>
  <mergeCells count="19">
    <mergeCell ref="B121:D121"/>
    <mergeCell ref="B130:H130"/>
    <mergeCell ref="B109:H109"/>
    <mergeCell ref="B106:H106"/>
    <mergeCell ref="B103:H104"/>
    <mergeCell ref="C14:C15"/>
    <mergeCell ref="D14:D15"/>
    <mergeCell ref="B34:B35"/>
    <mergeCell ref="B2:H2"/>
    <mergeCell ref="B111:D111"/>
    <mergeCell ref="B96:H96"/>
    <mergeCell ref="B84:H84"/>
    <mergeCell ref="B3:H3"/>
    <mergeCell ref="B5:H5"/>
    <mergeCell ref="B7:H7"/>
    <mergeCell ref="B43:H44"/>
    <mergeCell ref="B12:H12"/>
    <mergeCell ref="B32:H32"/>
    <mergeCell ref="B14:B15"/>
  </mergeCells>
  <hyperlinks>
    <hyperlink ref="A1" location="ÍNDICE!A1" display="Indice" xr:uid="{633A7F9E-5445-4137-867C-DC684C628620}"/>
  </hyperlinks>
  <pageMargins left="0.25" right="0.25" top="0.75" bottom="0.75" header="0.3" footer="0.3"/>
  <pageSetup paperSize="9" scale="29" orientation="portrait" r:id="rId1"/>
  <ignoredErrors>
    <ignoredError sqref="C58:D58 D74 C79:D79" formulaRange="1"/>
    <ignoredError sqref="E35:F35 H15 F15"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1AFB-A05D-4879-93BF-C5C9A38148D2}">
  <sheetPr>
    <pageSetUpPr fitToPage="1"/>
  </sheetPr>
  <dimension ref="A1:G49"/>
  <sheetViews>
    <sheetView showGridLines="0" topLeftCell="A37" zoomScaleNormal="100" workbookViewId="0">
      <selection activeCell="D55" sqref="D55"/>
    </sheetView>
  </sheetViews>
  <sheetFormatPr baseColWidth="10" defaultColWidth="11.42578125" defaultRowHeight="15" x14ac:dyDescent="0.25"/>
  <cols>
    <col min="1" max="1" width="7.140625" style="2" bestFit="1" customWidth="1"/>
    <col min="2" max="2" width="17.7109375" style="2" customWidth="1"/>
    <col min="3" max="3" width="26.140625" style="2" customWidth="1"/>
    <col min="4" max="4" width="16.85546875" style="2" bestFit="1" customWidth="1"/>
    <col min="5" max="5" width="22.140625" style="2" bestFit="1" customWidth="1"/>
    <col min="6" max="6" width="6.85546875" style="2" bestFit="1" customWidth="1"/>
    <col min="7" max="7" width="14" style="2" customWidth="1"/>
    <col min="8" max="8" width="15.42578125" style="2" customWidth="1"/>
    <col min="9" max="9" width="15.85546875" style="2" customWidth="1"/>
    <col min="10" max="10" width="2.85546875" style="2" customWidth="1"/>
    <col min="11" max="11" width="18.28515625" style="2" bestFit="1" customWidth="1"/>
    <col min="12" max="16384" width="11.42578125" style="2"/>
  </cols>
  <sheetData>
    <row r="1" spans="1:7" x14ac:dyDescent="0.25">
      <c r="A1" s="3" t="s">
        <v>456</v>
      </c>
    </row>
    <row r="2" spans="1:7" x14ac:dyDescent="0.25">
      <c r="B2" s="457" t="s">
        <v>104</v>
      </c>
      <c r="C2" s="457"/>
      <c r="D2" s="457"/>
      <c r="E2" s="457"/>
      <c r="F2" s="457"/>
      <c r="G2" s="457"/>
    </row>
    <row r="3" spans="1:7" x14ac:dyDescent="0.25">
      <c r="B3" s="488" t="str">
        <f>+'07'!B3</f>
        <v>Notas a los Estados Contables al 31 de diciembre de 2023</v>
      </c>
      <c r="C3" s="488"/>
      <c r="D3" s="488"/>
      <c r="E3" s="488"/>
      <c r="F3" s="488"/>
      <c r="G3" s="488"/>
    </row>
    <row r="4" spans="1:7" x14ac:dyDescent="0.25">
      <c r="B4" s="132"/>
      <c r="C4" s="132"/>
      <c r="D4" s="132"/>
      <c r="E4" s="132"/>
      <c r="F4" s="132"/>
      <c r="G4" s="132"/>
    </row>
    <row r="5" spans="1:7" x14ac:dyDescent="0.25">
      <c r="B5" s="460" t="s">
        <v>205</v>
      </c>
      <c r="C5" s="460"/>
      <c r="D5" s="460"/>
      <c r="E5" s="460"/>
      <c r="F5" s="460"/>
      <c r="G5" s="460"/>
    </row>
    <row r="7" spans="1:7" x14ac:dyDescent="0.25">
      <c r="B7" s="76" t="s">
        <v>613</v>
      </c>
    </row>
    <row r="8" spans="1:7" x14ac:dyDescent="0.25">
      <c r="B8" s="76"/>
    </row>
    <row r="9" spans="1:7" x14ac:dyDescent="0.25">
      <c r="B9" s="179">
        <f>+'07'!C46</f>
        <v>45291</v>
      </c>
    </row>
    <row r="10" spans="1:7" ht="30" x14ac:dyDescent="0.25">
      <c r="B10" s="180" t="s">
        <v>232</v>
      </c>
      <c r="C10" s="77" t="s">
        <v>233</v>
      </c>
      <c r="D10" s="77" t="s">
        <v>234</v>
      </c>
      <c r="E10" s="77" t="s">
        <v>480</v>
      </c>
      <c r="F10" s="77" t="s">
        <v>236</v>
      </c>
      <c r="G10" s="77" t="s">
        <v>237</v>
      </c>
    </row>
    <row r="11" spans="1:7" x14ac:dyDescent="0.25">
      <c r="B11" s="181">
        <v>45278</v>
      </c>
      <c r="C11" s="182" t="s">
        <v>643</v>
      </c>
      <c r="D11" s="182" t="s">
        <v>560</v>
      </c>
      <c r="E11" s="183">
        <v>10294232221</v>
      </c>
      <c r="F11" s="182">
        <v>21</v>
      </c>
      <c r="G11" s="181">
        <v>45299</v>
      </c>
    </row>
    <row r="12" spans="1:7" x14ac:dyDescent="0.25">
      <c r="B12" s="184">
        <v>45282</v>
      </c>
      <c r="C12" s="185" t="s">
        <v>643</v>
      </c>
      <c r="D12" s="185" t="s">
        <v>560</v>
      </c>
      <c r="E12" s="186">
        <v>10291376331</v>
      </c>
      <c r="F12" s="185">
        <v>14</v>
      </c>
      <c r="G12" s="184">
        <v>45296</v>
      </c>
    </row>
    <row r="13" spans="1:7" x14ac:dyDescent="0.25">
      <c r="B13" s="184">
        <v>45286</v>
      </c>
      <c r="C13" s="185" t="s">
        <v>559</v>
      </c>
      <c r="D13" s="185" t="s">
        <v>560</v>
      </c>
      <c r="E13" s="186">
        <v>10278071474</v>
      </c>
      <c r="F13" s="185">
        <v>14</v>
      </c>
      <c r="G13" s="184">
        <v>45300</v>
      </c>
    </row>
    <row r="14" spans="1:7" x14ac:dyDescent="0.25">
      <c r="B14" s="184">
        <v>45281</v>
      </c>
      <c r="C14" s="185" t="s">
        <v>559</v>
      </c>
      <c r="D14" s="185" t="s">
        <v>560</v>
      </c>
      <c r="E14" s="186">
        <v>10267052958</v>
      </c>
      <c r="F14" s="185">
        <v>14</v>
      </c>
      <c r="G14" s="184">
        <v>45295</v>
      </c>
    </row>
    <row r="15" spans="1:7" x14ac:dyDescent="0.25">
      <c r="B15" s="184">
        <v>45287</v>
      </c>
      <c r="C15" s="185" t="s">
        <v>559</v>
      </c>
      <c r="D15" s="185" t="s">
        <v>560</v>
      </c>
      <c r="E15" s="186">
        <v>10266511215</v>
      </c>
      <c r="F15" s="185">
        <v>7</v>
      </c>
      <c r="G15" s="184">
        <v>45294</v>
      </c>
    </row>
    <row r="16" spans="1:7" x14ac:dyDescent="0.25">
      <c r="B16" s="184">
        <v>45286</v>
      </c>
      <c r="C16" s="185" t="s">
        <v>558</v>
      </c>
      <c r="D16" s="185" t="s">
        <v>560</v>
      </c>
      <c r="E16" s="186">
        <v>10043554012</v>
      </c>
      <c r="F16" s="185">
        <v>14</v>
      </c>
      <c r="G16" s="184">
        <v>45300</v>
      </c>
    </row>
    <row r="17" spans="2:7" x14ac:dyDescent="0.25">
      <c r="B17" s="187">
        <v>45278</v>
      </c>
      <c r="C17" s="188" t="s">
        <v>558</v>
      </c>
      <c r="D17" s="188" t="s">
        <v>560</v>
      </c>
      <c r="E17" s="189">
        <v>10034520548</v>
      </c>
      <c r="F17" s="188">
        <v>21</v>
      </c>
      <c r="G17" s="187">
        <v>45299</v>
      </c>
    </row>
    <row r="18" spans="2:7" x14ac:dyDescent="0.25">
      <c r="B18" s="149" t="s">
        <v>633</v>
      </c>
      <c r="C18" s="190"/>
      <c r="D18" s="191"/>
      <c r="E18" s="158">
        <f>SUM(E11:E17)</f>
        <v>71475318759</v>
      </c>
      <c r="F18" s="144"/>
      <c r="G18" s="191"/>
    </row>
    <row r="19" spans="2:7" ht="6" customHeight="1" x14ac:dyDescent="0.25">
      <c r="B19" s="192"/>
      <c r="C19" s="193"/>
      <c r="D19" s="193"/>
      <c r="E19" s="194"/>
      <c r="F19" s="193"/>
      <c r="G19" s="192"/>
    </row>
    <row r="20" spans="2:7" x14ac:dyDescent="0.25">
      <c r="B20" s="181">
        <v>45278</v>
      </c>
      <c r="C20" s="182" t="s">
        <v>562</v>
      </c>
      <c r="D20" s="182" t="s">
        <v>211</v>
      </c>
      <c r="E20" s="195">
        <v>1008414.68</v>
      </c>
      <c r="F20" s="182">
        <v>14</v>
      </c>
      <c r="G20" s="181">
        <v>45299</v>
      </c>
    </row>
    <row r="21" spans="2:7" x14ac:dyDescent="0.25">
      <c r="B21" s="184">
        <v>45286</v>
      </c>
      <c r="C21" s="185" t="s">
        <v>562</v>
      </c>
      <c r="D21" s="185" t="s">
        <v>211</v>
      </c>
      <c r="E21" s="196">
        <v>1008260.92</v>
      </c>
      <c r="F21" s="185">
        <v>7</v>
      </c>
      <c r="G21" s="184">
        <v>45300</v>
      </c>
    </row>
    <row r="22" spans="2:7" x14ac:dyDescent="0.25">
      <c r="B22" s="184">
        <v>45282</v>
      </c>
      <c r="C22" s="185" t="s">
        <v>561</v>
      </c>
      <c r="D22" s="185" t="s">
        <v>211</v>
      </c>
      <c r="E22" s="196">
        <v>1003605.51</v>
      </c>
      <c r="F22" s="185">
        <v>7</v>
      </c>
      <c r="G22" s="184">
        <v>45296</v>
      </c>
    </row>
    <row r="23" spans="2:7" x14ac:dyDescent="0.25">
      <c r="B23" s="184">
        <v>45281</v>
      </c>
      <c r="C23" s="185" t="s">
        <v>561</v>
      </c>
      <c r="D23" s="185" t="s">
        <v>211</v>
      </c>
      <c r="E23" s="196">
        <v>1003481.91</v>
      </c>
      <c r="F23" s="185">
        <v>17</v>
      </c>
      <c r="G23" s="184">
        <v>45295</v>
      </c>
    </row>
    <row r="24" spans="2:7" x14ac:dyDescent="0.25">
      <c r="B24" s="187">
        <v>45287</v>
      </c>
      <c r="C24" s="188" t="s">
        <v>561</v>
      </c>
      <c r="D24" s="188" t="s">
        <v>211</v>
      </c>
      <c r="E24" s="197">
        <v>1002974.75</v>
      </c>
      <c r="F24" s="188">
        <v>7</v>
      </c>
      <c r="G24" s="187">
        <v>45294</v>
      </c>
    </row>
    <row r="25" spans="2:7" x14ac:dyDescent="0.25">
      <c r="B25" s="149" t="s">
        <v>528</v>
      </c>
      <c r="C25" s="190"/>
      <c r="D25" s="191"/>
      <c r="E25" s="198">
        <f>SUM(E20:E24)</f>
        <v>5026737.7700000005</v>
      </c>
      <c r="F25" s="144"/>
      <c r="G25" s="191"/>
    </row>
    <row r="26" spans="2:7" x14ac:dyDescent="0.25">
      <c r="B26" s="144" t="s">
        <v>529</v>
      </c>
      <c r="C26" s="199"/>
      <c r="D26" s="199"/>
      <c r="E26" s="200">
        <v>7283.62</v>
      </c>
      <c r="F26" s="201"/>
      <c r="G26" s="202"/>
    </row>
    <row r="27" spans="2:7" ht="6" customHeight="1" x14ac:dyDescent="0.25">
      <c r="B27" s="76"/>
      <c r="C27" s="76"/>
      <c r="D27" s="76"/>
      <c r="E27" s="203"/>
      <c r="F27" s="76"/>
      <c r="G27" s="76"/>
    </row>
    <row r="28" spans="2:7" x14ac:dyDescent="0.25">
      <c r="B28" s="144" t="s">
        <v>528</v>
      </c>
      <c r="C28" s="190"/>
      <c r="D28" s="204"/>
      <c r="E28" s="158">
        <f>+E25*E26+1</f>
        <v>36612847757.3274</v>
      </c>
      <c r="F28" s="144"/>
      <c r="G28" s="191"/>
    </row>
    <row r="29" spans="2:7" x14ac:dyDescent="0.25">
      <c r="B29" s="144" t="s">
        <v>530</v>
      </c>
      <c r="C29" s="190"/>
      <c r="D29" s="204">
        <f>+B9</f>
        <v>45291</v>
      </c>
      <c r="E29" s="158">
        <f>+E18+E28</f>
        <v>108088166516.32739</v>
      </c>
      <c r="F29" s="144"/>
      <c r="G29" s="191"/>
    </row>
    <row r="30" spans="2:7" x14ac:dyDescent="0.25">
      <c r="B30" s="76"/>
      <c r="C30" s="76"/>
      <c r="D30" s="179"/>
      <c r="E30" s="205"/>
      <c r="F30" s="76"/>
      <c r="G30" s="76"/>
    </row>
    <row r="31" spans="2:7" x14ac:dyDescent="0.25">
      <c r="B31" s="179">
        <f>+'07'!D46</f>
        <v>44926</v>
      </c>
      <c r="F31" s="93"/>
    </row>
    <row r="32" spans="2:7" ht="30" x14ac:dyDescent="0.25">
      <c r="B32" s="180" t="s">
        <v>232</v>
      </c>
      <c r="C32" s="77" t="s">
        <v>233</v>
      </c>
      <c r="D32" s="77" t="s">
        <v>234</v>
      </c>
      <c r="E32" s="77" t="s">
        <v>235</v>
      </c>
      <c r="F32" s="77" t="s">
        <v>236</v>
      </c>
      <c r="G32" s="206" t="s">
        <v>237</v>
      </c>
    </row>
    <row r="33" spans="2:7" x14ac:dyDescent="0.25">
      <c r="B33" s="207">
        <v>44924</v>
      </c>
      <c r="C33" s="100" t="s">
        <v>559</v>
      </c>
      <c r="D33" s="100" t="s">
        <v>560</v>
      </c>
      <c r="E33" s="143">
        <v>10265055942</v>
      </c>
      <c r="F33" s="100">
        <v>7</v>
      </c>
      <c r="G33" s="207">
        <v>44931</v>
      </c>
    </row>
    <row r="34" spans="2:7" x14ac:dyDescent="0.25">
      <c r="B34" s="416">
        <v>44923</v>
      </c>
      <c r="C34" s="83" t="s">
        <v>559</v>
      </c>
      <c r="D34" s="83" t="s">
        <v>560</v>
      </c>
      <c r="E34" s="157">
        <v>10265008268</v>
      </c>
      <c r="F34" s="83">
        <v>7</v>
      </c>
      <c r="G34" s="416">
        <v>44930</v>
      </c>
    </row>
    <row r="35" spans="2:7" x14ac:dyDescent="0.25">
      <c r="B35" s="416">
        <v>44922</v>
      </c>
      <c r="C35" s="83" t="s">
        <v>559</v>
      </c>
      <c r="D35" s="83" t="s">
        <v>560</v>
      </c>
      <c r="E35" s="157">
        <v>10264959661</v>
      </c>
      <c r="F35" s="83">
        <v>7</v>
      </c>
      <c r="G35" s="416">
        <v>44929</v>
      </c>
    </row>
    <row r="36" spans="2:7" x14ac:dyDescent="0.25">
      <c r="B36" s="416">
        <v>44921</v>
      </c>
      <c r="C36" s="83" t="s">
        <v>558</v>
      </c>
      <c r="D36" s="83" t="s">
        <v>560</v>
      </c>
      <c r="E36" s="157">
        <v>10033328932</v>
      </c>
      <c r="F36" s="83">
        <v>7</v>
      </c>
      <c r="G36" s="416">
        <v>44928</v>
      </c>
    </row>
    <row r="37" spans="2:7" x14ac:dyDescent="0.25">
      <c r="B37" s="208">
        <v>44922</v>
      </c>
      <c r="C37" s="19" t="s">
        <v>558</v>
      </c>
      <c r="D37" s="19" t="s">
        <v>560</v>
      </c>
      <c r="E37" s="24">
        <v>10033327618</v>
      </c>
      <c r="F37" s="19">
        <v>7</v>
      </c>
      <c r="G37" s="208">
        <v>44929</v>
      </c>
    </row>
    <row r="38" spans="2:7" x14ac:dyDescent="0.25">
      <c r="B38" s="149" t="s">
        <v>633</v>
      </c>
      <c r="C38" s="190"/>
      <c r="D38" s="204"/>
      <c r="E38" s="158">
        <f>SUM(E33:E37)</f>
        <v>50861680421</v>
      </c>
      <c r="F38" s="144"/>
      <c r="G38" s="28"/>
    </row>
    <row r="39" spans="2:7" ht="5.25" customHeight="1" x14ac:dyDescent="0.25"/>
    <row r="40" spans="2:7" x14ac:dyDescent="0.25">
      <c r="B40" s="181">
        <v>44921</v>
      </c>
      <c r="C40" s="182" t="s">
        <v>562</v>
      </c>
      <c r="D40" s="182" t="s">
        <v>211</v>
      </c>
      <c r="E40" s="195">
        <v>1006443</v>
      </c>
      <c r="F40" s="182">
        <v>7</v>
      </c>
      <c r="G40" s="181">
        <v>44928</v>
      </c>
    </row>
    <row r="41" spans="2:7" x14ac:dyDescent="0.25">
      <c r="B41" s="184">
        <v>44922</v>
      </c>
      <c r="C41" s="185" t="s">
        <v>562</v>
      </c>
      <c r="D41" s="185" t="s">
        <v>211</v>
      </c>
      <c r="E41" s="196">
        <v>1006442.3200000001</v>
      </c>
      <c r="F41" s="185">
        <v>7</v>
      </c>
      <c r="G41" s="184">
        <v>44929</v>
      </c>
    </row>
    <row r="42" spans="2:7" x14ac:dyDescent="0.25">
      <c r="B42" s="184">
        <v>44918</v>
      </c>
      <c r="C42" s="185" t="s">
        <v>561</v>
      </c>
      <c r="D42" s="185" t="s">
        <v>211</v>
      </c>
      <c r="E42" s="196">
        <v>1002220.37</v>
      </c>
      <c r="F42" s="185">
        <v>14</v>
      </c>
      <c r="G42" s="184">
        <v>44932</v>
      </c>
    </row>
    <row r="43" spans="2:7" x14ac:dyDescent="0.25">
      <c r="B43" s="184">
        <v>44923</v>
      </c>
      <c r="C43" s="185" t="s">
        <v>561</v>
      </c>
      <c r="D43" s="185" t="s">
        <v>211</v>
      </c>
      <c r="E43" s="196">
        <v>1002220.03</v>
      </c>
      <c r="F43" s="185">
        <v>7</v>
      </c>
      <c r="G43" s="184">
        <v>44930</v>
      </c>
    </row>
    <row r="44" spans="2:7" x14ac:dyDescent="0.25">
      <c r="B44" s="187">
        <v>44924</v>
      </c>
      <c r="C44" s="188" t="s">
        <v>561</v>
      </c>
      <c r="D44" s="188" t="s">
        <v>211</v>
      </c>
      <c r="E44" s="197">
        <v>1002219.85</v>
      </c>
      <c r="F44" s="188">
        <v>7</v>
      </c>
      <c r="G44" s="187">
        <v>44931</v>
      </c>
    </row>
    <row r="45" spans="2:7" x14ac:dyDescent="0.25">
      <c r="B45" s="149" t="s">
        <v>528</v>
      </c>
      <c r="C45" s="190"/>
      <c r="D45" s="191"/>
      <c r="E45" s="198">
        <f>SUM(E40:E44)</f>
        <v>5019545.5699999994</v>
      </c>
      <c r="F45" s="144"/>
      <c r="G45" s="191"/>
    </row>
    <row r="46" spans="2:7" x14ac:dyDescent="0.25">
      <c r="B46" s="144" t="s">
        <v>529</v>
      </c>
      <c r="C46" s="199"/>
      <c r="D46" s="199"/>
      <c r="E46" s="200">
        <v>7339.62</v>
      </c>
      <c r="F46" s="201"/>
      <c r="G46" s="202"/>
    </row>
    <row r="47" spans="2:7" x14ac:dyDescent="0.25">
      <c r="B47" s="76"/>
      <c r="C47" s="76"/>
      <c r="D47" s="76"/>
      <c r="E47" s="203"/>
      <c r="F47" s="76"/>
      <c r="G47" s="76"/>
    </row>
    <row r="48" spans="2:7" x14ac:dyDescent="0.25">
      <c r="B48" s="144" t="s">
        <v>528</v>
      </c>
      <c r="C48" s="190"/>
      <c r="D48" s="204"/>
      <c r="E48" s="158">
        <f>+E45*E46-1</f>
        <v>36841557055.483398</v>
      </c>
      <c r="F48" s="144"/>
      <c r="G48" s="191"/>
    </row>
    <row r="49" spans="2:7" x14ac:dyDescent="0.25">
      <c r="B49" s="144" t="s">
        <v>530</v>
      </c>
      <c r="C49" s="190"/>
      <c r="D49" s="204">
        <f>+B31</f>
        <v>44926</v>
      </c>
      <c r="E49" s="158">
        <f>+E38+E48</f>
        <v>87703237476.483398</v>
      </c>
      <c r="F49" s="144"/>
      <c r="G49" s="191"/>
    </row>
  </sheetData>
  <sortState xmlns:xlrd2="http://schemas.microsoft.com/office/spreadsheetml/2017/richdata2" ref="B40:G44">
    <sortCondition descending="1" ref="E40:E44"/>
  </sortState>
  <mergeCells count="3">
    <mergeCell ref="B2:G2"/>
    <mergeCell ref="B3:G3"/>
    <mergeCell ref="B5:G5"/>
  </mergeCells>
  <hyperlinks>
    <hyperlink ref="A1" location="ÍNDICE!A1" display="Indice" xr:uid="{922A1DE6-245A-402C-AA39-A8518179A665}"/>
  </hyperlinks>
  <pageMargins left="0.25" right="0.25" top="0.75" bottom="0.75" header="0.3" footer="0.3"/>
  <pageSetup paperSize="9" scale="9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H94"/>
  <sheetViews>
    <sheetView showGridLines="0" topLeftCell="A80" zoomScaleNormal="100" workbookViewId="0">
      <selection activeCell="B97" sqref="B97"/>
    </sheetView>
  </sheetViews>
  <sheetFormatPr baseColWidth="10" defaultColWidth="11.42578125" defaultRowHeight="15" x14ac:dyDescent="0.25"/>
  <cols>
    <col min="1" max="1" width="7.140625" style="2" bestFit="1" customWidth="1"/>
    <col min="2" max="2" width="40.28515625" style="2" customWidth="1"/>
    <col min="3" max="3" width="27.140625" style="2" bestFit="1" customWidth="1"/>
    <col min="4" max="4" width="22.140625" style="2" bestFit="1" customWidth="1"/>
    <col min="5" max="5" width="23.42578125" style="2" bestFit="1" customWidth="1"/>
    <col min="6" max="6" width="22.140625" style="2" bestFit="1" customWidth="1"/>
    <col min="7" max="7" width="17.7109375" style="2" bestFit="1" customWidth="1"/>
    <col min="8" max="9" width="17.140625" style="2" customWidth="1"/>
    <col min="10" max="10" width="2.85546875" style="2" customWidth="1"/>
    <col min="11" max="11" width="17" style="2" bestFit="1" customWidth="1"/>
    <col min="12" max="16384" width="11.42578125" style="2"/>
  </cols>
  <sheetData>
    <row r="1" spans="1:8" x14ac:dyDescent="0.25">
      <c r="A1" s="3" t="s">
        <v>456</v>
      </c>
    </row>
    <row r="2" spans="1:8" x14ac:dyDescent="0.25">
      <c r="B2" s="457" t="s">
        <v>104</v>
      </c>
      <c r="C2" s="457"/>
      <c r="D2" s="457"/>
      <c r="E2" s="457"/>
      <c r="F2" s="457"/>
      <c r="G2" s="457"/>
      <c r="H2" s="457"/>
    </row>
    <row r="3" spans="1:8" x14ac:dyDescent="0.25">
      <c r="B3" s="488" t="str">
        <f>+'08'!B3</f>
        <v>Notas a los Estados Contables al 31 de diciembre de 2023</v>
      </c>
      <c r="C3" s="488"/>
      <c r="D3" s="488"/>
      <c r="E3" s="488"/>
      <c r="F3" s="488"/>
      <c r="G3" s="488"/>
      <c r="H3" s="488"/>
    </row>
    <row r="4" spans="1:8" x14ac:dyDescent="0.25">
      <c r="B4" s="132"/>
      <c r="C4" s="132"/>
      <c r="D4" s="132"/>
      <c r="E4" s="132"/>
      <c r="F4" s="132"/>
      <c r="G4" s="132"/>
      <c r="H4" s="132"/>
    </row>
    <row r="5" spans="1:8" x14ac:dyDescent="0.25">
      <c r="B5" s="460" t="s">
        <v>205</v>
      </c>
      <c r="C5" s="460"/>
      <c r="D5" s="460"/>
      <c r="E5" s="460"/>
      <c r="F5" s="460"/>
      <c r="G5" s="460"/>
      <c r="H5" s="460"/>
    </row>
    <row r="7" spans="1:8" x14ac:dyDescent="0.25">
      <c r="B7" s="448" t="s">
        <v>582</v>
      </c>
      <c r="C7" s="448"/>
      <c r="D7" s="448"/>
      <c r="E7" s="448"/>
      <c r="F7" s="448"/>
      <c r="G7" s="448"/>
      <c r="H7" s="448"/>
    </row>
    <row r="9" spans="1:8" x14ac:dyDescent="0.25">
      <c r="B9" s="448" t="s">
        <v>608</v>
      </c>
      <c r="C9" s="448"/>
      <c r="D9" s="448"/>
      <c r="E9" s="448"/>
      <c r="F9" s="448"/>
      <c r="G9" s="448"/>
      <c r="H9" s="448"/>
    </row>
    <row r="11" spans="1:8" x14ac:dyDescent="0.25">
      <c r="B11" s="140" t="s">
        <v>161</v>
      </c>
      <c r="C11" s="141">
        <f>+'07'!C46</f>
        <v>45291</v>
      </c>
      <c r="D11" s="141">
        <f>+'07'!D46</f>
        <v>44926</v>
      </c>
    </row>
    <row r="12" spans="1:8" x14ac:dyDescent="0.25">
      <c r="B12" s="142" t="s">
        <v>526</v>
      </c>
      <c r="C12" s="143">
        <v>153509558</v>
      </c>
      <c r="D12" s="143">
        <v>171923088</v>
      </c>
    </row>
    <row r="13" spans="1:8" x14ac:dyDescent="0.25">
      <c r="B13" s="90" t="s">
        <v>527</v>
      </c>
      <c r="C13" s="24">
        <v>52977629</v>
      </c>
      <c r="D13" s="24">
        <v>27626990</v>
      </c>
    </row>
    <row r="14" spans="1:8" x14ac:dyDescent="0.25">
      <c r="B14" s="144" t="s">
        <v>75</v>
      </c>
      <c r="C14" s="145">
        <f>SUM(C12:C13)</f>
        <v>206487187</v>
      </c>
      <c r="D14" s="145">
        <f>SUM(D12:D13)</f>
        <v>199550078</v>
      </c>
    </row>
    <row r="16" spans="1:8" x14ac:dyDescent="0.25">
      <c r="B16" s="460" t="s">
        <v>609</v>
      </c>
      <c r="C16" s="460"/>
      <c r="D16" s="460"/>
      <c r="E16" s="460"/>
      <c r="F16" s="460"/>
      <c r="G16" s="460"/>
      <c r="H16" s="460"/>
    </row>
    <row r="18" spans="2:8" x14ac:dyDescent="0.25">
      <c r="B18" s="146" t="s">
        <v>161</v>
      </c>
      <c r="C18" s="141">
        <f>+C11</f>
        <v>45291</v>
      </c>
      <c r="D18" s="141">
        <f>+D11</f>
        <v>44926</v>
      </c>
    </row>
    <row r="19" spans="2:8" x14ac:dyDescent="0.25">
      <c r="B19" s="100" t="s">
        <v>238</v>
      </c>
      <c r="C19" s="147">
        <v>6400679820</v>
      </c>
      <c r="D19" s="147">
        <v>1628448912</v>
      </c>
    </row>
    <row r="20" spans="2:8" x14ac:dyDescent="0.25">
      <c r="B20" s="19" t="s">
        <v>504</v>
      </c>
      <c r="C20" s="148">
        <v>669311411</v>
      </c>
      <c r="D20" s="148">
        <v>386992705</v>
      </c>
    </row>
    <row r="21" spans="2:8" x14ac:dyDescent="0.25">
      <c r="B21" s="149" t="s">
        <v>75</v>
      </c>
      <c r="C21" s="145">
        <f>SUM(C19:C20)</f>
        <v>7069991231</v>
      </c>
      <c r="D21" s="145">
        <f>SUM(D19:D20)</f>
        <v>2015441617</v>
      </c>
    </row>
    <row r="23" spans="2:8" x14ac:dyDescent="0.25">
      <c r="B23" s="448" t="s">
        <v>610</v>
      </c>
      <c r="C23" s="448"/>
      <c r="D23" s="448"/>
      <c r="E23" s="448"/>
      <c r="F23" s="448"/>
      <c r="G23" s="448"/>
      <c r="H23" s="448"/>
    </row>
    <row r="25" spans="2:8" x14ac:dyDescent="0.25">
      <c r="B25" s="448" t="s">
        <v>611</v>
      </c>
      <c r="C25" s="448"/>
      <c r="D25" s="448"/>
      <c r="E25" s="448"/>
      <c r="F25" s="448"/>
      <c r="G25" s="448"/>
      <c r="H25" s="448"/>
    </row>
    <row r="27" spans="2:8" x14ac:dyDescent="0.25">
      <c r="B27" s="76" t="s">
        <v>110</v>
      </c>
    </row>
    <row r="28" spans="2:8" x14ac:dyDescent="0.25">
      <c r="B28" s="150" t="s">
        <v>161</v>
      </c>
      <c r="C28" s="151">
        <f>+C18</f>
        <v>45291</v>
      </c>
      <c r="D28" s="151">
        <f>+D18</f>
        <v>44926</v>
      </c>
    </row>
    <row r="29" spans="2:8" x14ac:dyDescent="0.25">
      <c r="B29" s="83" t="s">
        <v>363</v>
      </c>
      <c r="C29" s="152">
        <v>349076752</v>
      </c>
      <c r="D29" s="153">
        <v>2344562</v>
      </c>
    </row>
    <row r="30" spans="2:8" x14ac:dyDescent="0.25">
      <c r="B30" s="154" t="s">
        <v>241</v>
      </c>
      <c r="C30" s="152">
        <v>68677047</v>
      </c>
      <c r="D30" s="152">
        <v>283726785</v>
      </c>
    </row>
    <row r="31" spans="2:8" x14ac:dyDescent="0.25">
      <c r="B31" s="83" t="s">
        <v>240</v>
      </c>
      <c r="C31" s="152">
        <v>25275713</v>
      </c>
      <c r="D31" s="152">
        <v>32363636</v>
      </c>
    </row>
    <row r="32" spans="2:8" x14ac:dyDescent="0.25">
      <c r="B32" s="83" t="s">
        <v>593</v>
      </c>
      <c r="C32" s="152">
        <v>0</v>
      </c>
      <c r="D32" s="153">
        <v>381860000</v>
      </c>
    </row>
    <row r="33" spans="2:8" x14ac:dyDescent="0.25">
      <c r="B33" s="144" t="s">
        <v>224</v>
      </c>
      <c r="C33" s="155">
        <f>SUM(C29:C32)</f>
        <v>443029512</v>
      </c>
      <c r="D33" s="155">
        <f>SUM(D29:D32)</f>
        <v>700294983</v>
      </c>
    </row>
    <row r="35" spans="2:8" x14ac:dyDescent="0.25">
      <c r="B35" s="156" t="s">
        <v>583</v>
      </c>
    </row>
    <row r="37" spans="2:8" x14ac:dyDescent="0.25">
      <c r="B37" s="77" t="s">
        <v>161</v>
      </c>
      <c r="C37" s="77" t="s">
        <v>244</v>
      </c>
      <c r="D37" s="77" t="s">
        <v>245</v>
      </c>
      <c r="E37" s="77" t="s">
        <v>246</v>
      </c>
      <c r="F37" s="77" t="s">
        <v>247</v>
      </c>
    </row>
    <row r="38" spans="2:8" x14ac:dyDescent="0.25">
      <c r="B38" s="100" t="s">
        <v>58</v>
      </c>
      <c r="C38" s="143">
        <v>35629000000</v>
      </c>
      <c r="D38" s="143">
        <v>1814000000</v>
      </c>
      <c r="E38" s="143">
        <v>0</v>
      </c>
      <c r="F38" s="143">
        <v>37443000000</v>
      </c>
    </row>
    <row r="39" spans="2:8" x14ac:dyDescent="0.25">
      <c r="B39" s="83" t="s">
        <v>248</v>
      </c>
      <c r="C39" s="157">
        <v>0</v>
      </c>
      <c r="D39" s="157">
        <v>0</v>
      </c>
      <c r="E39" s="157">
        <v>0</v>
      </c>
      <c r="F39" s="157">
        <v>0</v>
      </c>
    </row>
    <row r="40" spans="2:8" x14ac:dyDescent="0.25">
      <c r="B40" s="83" t="s">
        <v>249</v>
      </c>
      <c r="C40" s="157">
        <v>2415693498</v>
      </c>
      <c r="D40" s="157">
        <v>426343415</v>
      </c>
      <c r="E40" s="157">
        <v>0</v>
      </c>
      <c r="F40" s="157">
        <v>2842036913</v>
      </c>
    </row>
    <row r="41" spans="2:8" x14ac:dyDescent="0.25">
      <c r="B41" s="83" t="s">
        <v>584</v>
      </c>
      <c r="C41" s="157">
        <v>987500000</v>
      </c>
      <c r="D41" s="157">
        <v>1000000</v>
      </c>
      <c r="E41" s="157">
        <v>0</v>
      </c>
      <c r="F41" s="157">
        <v>988500000</v>
      </c>
    </row>
    <row r="42" spans="2:8" x14ac:dyDescent="0.25">
      <c r="B42" s="83" t="s">
        <v>154</v>
      </c>
      <c r="C42" s="157">
        <v>0</v>
      </c>
      <c r="D42" s="157">
        <v>8526868302</v>
      </c>
      <c r="E42" s="157">
        <v>-8526868302</v>
      </c>
      <c r="F42" s="157">
        <v>0</v>
      </c>
    </row>
    <row r="43" spans="2:8" x14ac:dyDescent="0.25">
      <c r="B43" s="19" t="s">
        <v>156</v>
      </c>
      <c r="C43" s="24">
        <v>8526868302</v>
      </c>
      <c r="D43" s="24">
        <v>10712430777</v>
      </c>
      <c r="E43" s="24">
        <v>-8526868302</v>
      </c>
      <c r="F43" s="24">
        <v>10712430777</v>
      </c>
    </row>
    <row r="44" spans="2:8" x14ac:dyDescent="0.25">
      <c r="B44" s="80" t="s">
        <v>75</v>
      </c>
      <c r="C44" s="158">
        <f>SUM(C38:C43)</f>
        <v>47559061800</v>
      </c>
      <c r="D44" s="158">
        <f>SUM(D38:D43)</f>
        <v>21480642494</v>
      </c>
      <c r="E44" s="158">
        <f>SUM(E38:E43)</f>
        <v>-17053736604</v>
      </c>
      <c r="F44" s="158">
        <f>SUM(F38:F43)</f>
        <v>51985967690</v>
      </c>
    </row>
    <row r="46" spans="2:8" x14ac:dyDescent="0.25">
      <c r="B46" s="460" t="s">
        <v>612</v>
      </c>
      <c r="C46" s="460"/>
      <c r="D46" s="460"/>
      <c r="E46" s="460"/>
      <c r="F46" s="460"/>
      <c r="G46" s="460"/>
      <c r="H46" s="460"/>
    </row>
    <row r="48" spans="2:8" x14ac:dyDescent="0.25">
      <c r="B48" s="448" t="s">
        <v>587</v>
      </c>
      <c r="C48" s="448"/>
      <c r="D48" s="448"/>
      <c r="E48" s="448"/>
      <c r="F48" s="448"/>
      <c r="G48" s="448"/>
      <c r="H48" s="448"/>
    </row>
    <row r="49" spans="2:8" x14ac:dyDescent="0.25">
      <c r="B49" s="159" t="s">
        <v>161</v>
      </c>
      <c r="C49" s="160">
        <f>+'03'!D7</f>
        <v>45291</v>
      </c>
      <c r="D49" s="160">
        <f>+'03'!E7</f>
        <v>44926</v>
      </c>
    </row>
    <row r="50" spans="2:8" x14ac:dyDescent="0.25">
      <c r="B50" s="161" t="s">
        <v>564</v>
      </c>
      <c r="C50" s="162">
        <v>490802266</v>
      </c>
      <c r="D50" s="162">
        <v>439292701</v>
      </c>
    </row>
    <row r="51" spans="2:8" x14ac:dyDescent="0.25">
      <c r="B51" s="163" t="s">
        <v>250</v>
      </c>
      <c r="C51" s="162">
        <v>343712101</v>
      </c>
      <c r="D51" s="162">
        <v>415128836</v>
      </c>
    </row>
    <row r="52" spans="2:8" x14ac:dyDescent="0.25">
      <c r="B52" s="163" t="s">
        <v>169</v>
      </c>
      <c r="C52" s="162">
        <v>97888765</v>
      </c>
      <c r="D52" s="162">
        <v>90291876</v>
      </c>
    </row>
    <row r="53" spans="2:8" x14ac:dyDescent="0.25">
      <c r="B53" s="163" t="s">
        <v>563</v>
      </c>
      <c r="C53" s="162">
        <v>27038785</v>
      </c>
      <c r="D53" s="162">
        <v>47324727</v>
      </c>
    </row>
    <row r="54" spans="2:8" x14ac:dyDescent="0.25">
      <c r="B54" s="163" t="s">
        <v>251</v>
      </c>
      <c r="C54" s="162">
        <v>19000000</v>
      </c>
      <c r="D54" s="162">
        <v>23000000</v>
      </c>
    </row>
    <row r="55" spans="2:8" x14ac:dyDescent="0.25">
      <c r="B55" s="164" t="s">
        <v>75</v>
      </c>
      <c r="C55" s="165">
        <f>SUM(C50:C54)</f>
        <v>978441917</v>
      </c>
      <c r="D55" s="165">
        <f>SUM(D50:D54)</f>
        <v>1015038140</v>
      </c>
    </row>
    <row r="57" spans="2:8" x14ac:dyDescent="0.25">
      <c r="B57" s="448" t="s">
        <v>588</v>
      </c>
      <c r="C57" s="448"/>
      <c r="D57" s="448"/>
      <c r="E57" s="448"/>
      <c r="F57" s="448"/>
      <c r="G57" s="448"/>
      <c r="H57" s="448"/>
    </row>
    <row r="59" spans="2:8" x14ac:dyDescent="0.25">
      <c r="B59" s="448" t="s">
        <v>164</v>
      </c>
      <c r="C59" s="448"/>
      <c r="D59" s="448"/>
      <c r="E59" s="448"/>
      <c r="F59" s="448"/>
      <c r="G59" s="448"/>
      <c r="H59" s="448"/>
    </row>
    <row r="60" spans="2:8" x14ac:dyDescent="0.25">
      <c r="B60" s="166" t="s">
        <v>161</v>
      </c>
      <c r="C60" s="167">
        <f>+C49</f>
        <v>45291</v>
      </c>
      <c r="D60" s="167">
        <f>+D49</f>
        <v>44926</v>
      </c>
    </row>
    <row r="61" spans="2:8" x14ac:dyDescent="0.25">
      <c r="B61" s="168" t="s">
        <v>531</v>
      </c>
      <c r="C61" s="169">
        <v>6476182307</v>
      </c>
      <c r="D61" s="169">
        <v>3187797908</v>
      </c>
    </row>
    <row r="62" spans="2:8" x14ac:dyDescent="0.25">
      <c r="B62" s="170" t="s">
        <v>164</v>
      </c>
      <c r="C62" s="162">
        <v>211356997</v>
      </c>
      <c r="D62" s="162">
        <v>212969314</v>
      </c>
    </row>
    <row r="63" spans="2:8" x14ac:dyDescent="0.25">
      <c r="B63" s="170" t="s">
        <v>257</v>
      </c>
      <c r="C63" s="162">
        <v>73856708</v>
      </c>
      <c r="D63" s="171">
        <v>61041030</v>
      </c>
    </row>
    <row r="64" spans="2:8" x14ac:dyDescent="0.25">
      <c r="B64" s="170" t="s">
        <v>252</v>
      </c>
      <c r="C64" s="162">
        <v>50354832</v>
      </c>
      <c r="D64" s="162">
        <v>42917192</v>
      </c>
    </row>
    <row r="65" spans="2:8" x14ac:dyDescent="0.25">
      <c r="B65" s="170" t="s">
        <v>253</v>
      </c>
      <c r="C65" s="162">
        <v>17741504</v>
      </c>
      <c r="D65" s="162">
        <v>6811546</v>
      </c>
    </row>
    <row r="66" spans="2:8" x14ac:dyDescent="0.25">
      <c r="B66" s="172" t="s">
        <v>75</v>
      </c>
      <c r="C66" s="173">
        <f>SUM(C61:C65)</f>
        <v>6829492348</v>
      </c>
      <c r="D66" s="173">
        <f>SUM(D61:D65)</f>
        <v>3511536990</v>
      </c>
    </row>
    <row r="68" spans="2:8" x14ac:dyDescent="0.25">
      <c r="B68" s="448" t="s">
        <v>165</v>
      </c>
      <c r="C68" s="448"/>
      <c r="D68" s="448"/>
      <c r="E68" s="448"/>
      <c r="F68" s="448"/>
      <c r="G68" s="448"/>
      <c r="H68" s="448"/>
    </row>
    <row r="69" spans="2:8" x14ac:dyDescent="0.25">
      <c r="B69" s="166" t="s">
        <v>161</v>
      </c>
      <c r="C69" s="174">
        <f>+C60</f>
        <v>45291</v>
      </c>
      <c r="D69" s="174">
        <f>+D60</f>
        <v>44926</v>
      </c>
    </row>
    <row r="70" spans="2:8" x14ac:dyDescent="0.25">
      <c r="B70" s="168" t="s">
        <v>254</v>
      </c>
      <c r="C70" s="169">
        <v>1225171544</v>
      </c>
      <c r="D70" s="169">
        <v>1140609309</v>
      </c>
    </row>
    <row r="71" spans="2:8" x14ac:dyDescent="0.25">
      <c r="B71" s="170" t="s">
        <v>454</v>
      </c>
      <c r="C71" s="162">
        <v>116648603</v>
      </c>
      <c r="D71" s="162">
        <v>73902137</v>
      </c>
    </row>
    <row r="72" spans="2:8" x14ac:dyDescent="0.25">
      <c r="B72" s="170" t="s">
        <v>255</v>
      </c>
      <c r="C72" s="162">
        <v>28635929</v>
      </c>
      <c r="D72" s="162">
        <v>25880235</v>
      </c>
    </row>
    <row r="73" spans="2:8" x14ac:dyDescent="0.25">
      <c r="B73" s="170" t="s">
        <v>256</v>
      </c>
      <c r="C73" s="162">
        <v>26903302</v>
      </c>
      <c r="D73" s="162">
        <v>13852262</v>
      </c>
    </row>
    <row r="74" spans="2:8" x14ac:dyDescent="0.25">
      <c r="B74" s="175" t="s">
        <v>75</v>
      </c>
      <c r="C74" s="173">
        <f>SUM(C70:C73)</f>
        <v>1397359378</v>
      </c>
      <c r="D74" s="173">
        <f>SUM(D70:D73)</f>
        <v>1254243943</v>
      </c>
    </row>
    <row r="76" spans="2:8" x14ac:dyDescent="0.25">
      <c r="B76" s="448" t="s">
        <v>166</v>
      </c>
      <c r="C76" s="448"/>
      <c r="D76" s="448"/>
      <c r="E76" s="448"/>
      <c r="F76" s="448"/>
      <c r="G76" s="448"/>
      <c r="H76" s="448"/>
    </row>
    <row r="77" spans="2:8" x14ac:dyDescent="0.25">
      <c r="B77" s="166" t="s">
        <v>161</v>
      </c>
      <c r="C77" s="174">
        <f>+C69</f>
        <v>45291</v>
      </c>
      <c r="D77" s="174">
        <f>+D69</f>
        <v>44926</v>
      </c>
    </row>
    <row r="78" spans="2:8" x14ac:dyDescent="0.25">
      <c r="B78" s="168" t="s">
        <v>259</v>
      </c>
      <c r="C78" s="169">
        <v>1415037516</v>
      </c>
      <c r="D78" s="171">
        <v>829831900</v>
      </c>
    </row>
    <row r="79" spans="2:8" x14ac:dyDescent="0.25">
      <c r="B79" s="170" t="s">
        <v>258</v>
      </c>
      <c r="C79" s="162">
        <v>1079689229</v>
      </c>
      <c r="D79" s="171">
        <v>126132854</v>
      </c>
    </row>
    <row r="80" spans="2:8" x14ac:dyDescent="0.25">
      <c r="B80" s="170" t="s">
        <v>260</v>
      </c>
      <c r="C80" s="162">
        <v>648211280</v>
      </c>
      <c r="D80" s="162">
        <v>321284000</v>
      </c>
    </row>
    <row r="81" spans="2:8" x14ac:dyDescent="0.25">
      <c r="B81" s="170" t="s">
        <v>455</v>
      </c>
      <c r="C81" s="162">
        <v>618375134</v>
      </c>
      <c r="D81" s="171">
        <v>685018451</v>
      </c>
    </row>
    <row r="82" spans="2:8" x14ac:dyDescent="0.25">
      <c r="B82" s="170" t="s">
        <v>450</v>
      </c>
      <c r="C82" s="162">
        <v>17551818</v>
      </c>
      <c r="D82" s="162">
        <v>24670000</v>
      </c>
    </row>
    <row r="83" spans="2:8" x14ac:dyDescent="0.25">
      <c r="B83" s="170" t="s">
        <v>533</v>
      </c>
      <c r="C83" s="162">
        <v>16148669</v>
      </c>
      <c r="D83" s="162">
        <v>28446081</v>
      </c>
    </row>
    <row r="84" spans="2:8" x14ac:dyDescent="0.25">
      <c r="B84" s="170" t="s">
        <v>532</v>
      </c>
      <c r="C84" s="162">
        <v>1321012</v>
      </c>
      <c r="D84" s="162">
        <v>1205914</v>
      </c>
    </row>
    <row r="85" spans="2:8" x14ac:dyDescent="0.25">
      <c r="B85" s="175" t="s">
        <v>75</v>
      </c>
      <c r="C85" s="173">
        <f>SUM(C78:C84)</f>
        <v>3796334658</v>
      </c>
      <c r="D85" s="173">
        <f>SUM(D78:D84)</f>
        <v>2016589200</v>
      </c>
    </row>
    <row r="87" spans="2:8" x14ac:dyDescent="0.25">
      <c r="B87" s="448" t="s">
        <v>589</v>
      </c>
      <c r="C87" s="448"/>
      <c r="D87" s="448"/>
      <c r="E87" s="448"/>
      <c r="F87" s="448"/>
      <c r="G87" s="448"/>
      <c r="H87" s="448"/>
    </row>
    <row r="89" spans="2:8" x14ac:dyDescent="0.25">
      <c r="B89" s="76" t="s">
        <v>167</v>
      </c>
    </row>
    <row r="90" spans="2:8" x14ac:dyDescent="0.25">
      <c r="B90" s="159" t="s">
        <v>161</v>
      </c>
      <c r="C90" s="160">
        <f>+C77</f>
        <v>45291</v>
      </c>
      <c r="D90" s="176">
        <f>+D77</f>
        <v>44926</v>
      </c>
    </row>
    <row r="91" spans="2:8" x14ac:dyDescent="0.25">
      <c r="B91" s="142" t="s">
        <v>534</v>
      </c>
      <c r="C91" s="177">
        <v>27000000</v>
      </c>
      <c r="D91" s="143">
        <v>54000000</v>
      </c>
    </row>
    <row r="92" spans="2:8" x14ac:dyDescent="0.25">
      <c r="B92" s="90" t="s">
        <v>261</v>
      </c>
      <c r="C92" s="178">
        <v>16079866</v>
      </c>
      <c r="D92" s="157">
        <v>47119964</v>
      </c>
    </row>
    <row r="93" spans="2:8" x14ac:dyDescent="0.25">
      <c r="B93" s="90" t="s">
        <v>535</v>
      </c>
      <c r="C93" s="178">
        <v>2178155</v>
      </c>
      <c r="D93" s="157">
        <v>1884767</v>
      </c>
    </row>
    <row r="94" spans="2:8" x14ac:dyDescent="0.25">
      <c r="B94" s="164" t="s">
        <v>75</v>
      </c>
      <c r="C94" s="165">
        <f>SUM(C91:C93)</f>
        <v>45258021</v>
      </c>
      <c r="D94" s="165">
        <f>SUM(D91:D93)</f>
        <v>103004731</v>
      </c>
    </row>
  </sheetData>
  <sortState xmlns:xlrd2="http://schemas.microsoft.com/office/spreadsheetml/2017/richdata2" ref="B91:D93">
    <sortCondition descending="1" ref="C91:C93"/>
  </sortState>
  <mergeCells count="15">
    <mergeCell ref="B2:H2"/>
    <mergeCell ref="B3:H3"/>
    <mergeCell ref="B5:H5"/>
    <mergeCell ref="B23:H23"/>
    <mergeCell ref="B16:H16"/>
    <mergeCell ref="B7:H7"/>
    <mergeCell ref="B9:H9"/>
    <mergeCell ref="B48:H48"/>
    <mergeCell ref="B25:H25"/>
    <mergeCell ref="B46:H46"/>
    <mergeCell ref="B87:H87"/>
    <mergeCell ref="B76:H76"/>
    <mergeCell ref="B68:H68"/>
    <mergeCell ref="B57:H57"/>
    <mergeCell ref="B59:H59"/>
  </mergeCells>
  <hyperlinks>
    <hyperlink ref="A1" location="ÍNDICE!A1" display="Indice" xr:uid="{66E7A292-58BA-42BC-830C-BEED80809CB1}"/>
  </hyperlinks>
  <pageMargins left="0.25" right="0.25" top="0.75" bottom="0.75" header="0.3" footer="0.3"/>
  <pageSetup paperSize="9" scale="46" orientation="portrait" r:id="rId1"/>
  <ignoredErrors>
    <ignoredError sqref="C74 D55"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55"/>
  <sheetViews>
    <sheetView showGridLines="0" topLeftCell="A34" zoomScaleNormal="100" workbookViewId="0">
      <selection activeCell="B51" sqref="B51"/>
    </sheetView>
  </sheetViews>
  <sheetFormatPr baseColWidth="10" defaultColWidth="11.42578125" defaultRowHeight="15" x14ac:dyDescent="0.25"/>
  <cols>
    <col min="1" max="1" width="7.140625" style="2" bestFit="1" customWidth="1"/>
    <col min="2" max="2" width="70" style="2" bestFit="1" customWidth="1"/>
    <col min="3" max="4" width="17.5703125" style="2" customWidth="1"/>
    <col min="5" max="5" width="16.140625" style="2" customWidth="1"/>
    <col min="6" max="6" width="16.5703125" style="2" customWidth="1"/>
    <col min="7" max="7" width="17" style="2" customWidth="1"/>
    <col min="8" max="8" width="23.7109375" style="2" customWidth="1"/>
    <col min="9" max="9" width="14.28515625" style="2" customWidth="1"/>
    <col min="10" max="10" width="2.85546875" style="2" customWidth="1"/>
    <col min="11" max="11" width="15" style="2" customWidth="1"/>
    <col min="12" max="16384" width="11.42578125" style="2"/>
  </cols>
  <sheetData>
    <row r="1" spans="1:8" x14ac:dyDescent="0.25">
      <c r="A1" s="3" t="s">
        <v>456</v>
      </c>
    </row>
    <row r="2" spans="1:8" x14ac:dyDescent="0.25">
      <c r="B2" s="457" t="s">
        <v>104</v>
      </c>
      <c r="C2" s="457"/>
      <c r="D2" s="457"/>
      <c r="E2" s="457"/>
      <c r="F2" s="457"/>
      <c r="G2" s="457"/>
      <c r="H2" s="457"/>
    </row>
    <row r="3" spans="1:8" x14ac:dyDescent="0.25">
      <c r="B3" s="488" t="str">
        <f>+'09'!B3</f>
        <v>Notas a los Estados Contables al 31 de diciembre de 2023</v>
      </c>
      <c r="C3" s="488"/>
      <c r="D3" s="488"/>
      <c r="E3" s="488"/>
      <c r="F3" s="488"/>
      <c r="G3" s="488"/>
      <c r="H3" s="488"/>
    </row>
    <row r="4" spans="1:8" x14ac:dyDescent="0.25">
      <c r="B4" s="132"/>
      <c r="C4" s="132"/>
      <c r="D4" s="132"/>
      <c r="E4" s="132"/>
      <c r="F4" s="132"/>
      <c r="G4" s="132"/>
      <c r="H4" s="132"/>
    </row>
    <row r="5" spans="1:8" x14ac:dyDescent="0.25">
      <c r="B5" s="76" t="s">
        <v>262</v>
      </c>
    </row>
    <row r="7" spans="1:8" x14ac:dyDescent="0.25">
      <c r="B7" s="447" t="s">
        <v>606</v>
      </c>
      <c r="C7" s="447"/>
      <c r="D7" s="447"/>
      <c r="E7" s="447"/>
      <c r="F7" s="447"/>
      <c r="G7" s="447"/>
      <c r="H7" s="447"/>
    </row>
    <row r="8" spans="1:8" x14ac:dyDescent="0.25">
      <c r="B8" s="447"/>
      <c r="C8" s="447"/>
      <c r="D8" s="447"/>
      <c r="E8" s="447"/>
      <c r="F8" s="447"/>
      <c r="G8" s="447"/>
      <c r="H8" s="447"/>
    </row>
    <row r="9" spans="1:8" x14ac:dyDescent="0.25">
      <c r="B9" s="447" t="s">
        <v>607</v>
      </c>
      <c r="C9" s="447"/>
      <c r="D9" s="447"/>
      <c r="E9" s="447"/>
      <c r="F9" s="447"/>
      <c r="G9" s="447"/>
      <c r="H9" s="447"/>
    </row>
    <row r="10" spans="1:8" x14ac:dyDescent="0.25">
      <c r="B10" s="447"/>
      <c r="C10" s="447"/>
      <c r="D10" s="447"/>
      <c r="E10" s="447"/>
      <c r="F10" s="447"/>
      <c r="G10" s="447"/>
      <c r="H10" s="447"/>
    </row>
    <row r="11" spans="1:8" x14ac:dyDescent="0.25">
      <c r="B11" s="501" t="s">
        <v>666</v>
      </c>
      <c r="C11" s="501"/>
      <c r="D11" s="501"/>
      <c r="E11" s="501"/>
      <c r="F11" s="501"/>
      <c r="G11" s="501"/>
      <c r="H11" s="501"/>
    </row>
    <row r="12" spans="1:8" x14ac:dyDescent="0.25">
      <c r="B12" s="501"/>
      <c r="C12" s="501"/>
      <c r="D12" s="501"/>
      <c r="E12" s="501"/>
      <c r="F12" s="501"/>
      <c r="G12" s="501"/>
      <c r="H12" s="501"/>
    </row>
    <row r="13" spans="1:8" x14ac:dyDescent="0.25">
      <c r="B13" s="501"/>
      <c r="C13" s="501"/>
      <c r="D13" s="501"/>
      <c r="E13" s="501"/>
      <c r="F13" s="501"/>
      <c r="G13" s="501"/>
      <c r="H13" s="501"/>
    </row>
    <row r="14" spans="1:8" x14ac:dyDescent="0.25">
      <c r="B14" s="501"/>
      <c r="C14" s="501"/>
      <c r="D14" s="501"/>
      <c r="E14" s="501"/>
      <c r="F14" s="501"/>
      <c r="G14" s="501"/>
      <c r="H14" s="501"/>
    </row>
    <row r="15" spans="1:8" x14ac:dyDescent="0.25">
      <c r="B15" s="501"/>
      <c r="C15" s="501"/>
      <c r="D15" s="501"/>
      <c r="E15" s="501"/>
      <c r="F15" s="501"/>
      <c r="G15" s="501"/>
      <c r="H15" s="501"/>
    </row>
    <row r="16" spans="1:8" x14ac:dyDescent="0.25">
      <c r="B16" s="501"/>
      <c r="C16" s="501"/>
      <c r="D16" s="501"/>
      <c r="E16" s="501"/>
      <c r="F16" s="501"/>
      <c r="G16" s="501"/>
      <c r="H16" s="501"/>
    </row>
    <row r="17" spans="2:8" x14ac:dyDescent="0.25">
      <c r="B17" s="501"/>
      <c r="C17" s="501"/>
      <c r="D17" s="501"/>
      <c r="E17" s="501"/>
      <c r="F17" s="501"/>
      <c r="G17" s="501"/>
      <c r="H17" s="501"/>
    </row>
    <row r="18" spans="2:8" x14ac:dyDescent="0.25">
      <c r="B18" s="501"/>
      <c r="C18" s="501"/>
      <c r="D18" s="501"/>
      <c r="E18" s="501"/>
      <c r="F18" s="501"/>
      <c r="G18" s="501"/>
      <c r="H18" s="501"/>
    </row>
    <row r="19" spans="2:8" x14ac:dyDescent="0.25">
      <c r="B19" s="501"/>
      <c r="C19" s="501"/>
      <c r="D19" s="501"/>
      <c r="E19" s="501"/>
      <c r="F19" s="501"/>
      <c r="G19" s="501"/>
      <c r="H19" s="501"/>
    </row>
    <row r="21" spans="2:8" x14ac:dyDescent="0.25">
      <c r="B21" s="460" t="s">
        <v>263</v>
      </c>
      <c r="C21" s="460"/>
      <c r="D21" s="460"/>
      <c r="E21" s="460"/>
      <c r="F21" s="460"/>
      <c r="G21" s="460"/>
      <c r="H21" s="460"/>
    </row>
    <row r="23" spans="2:8" x14ac:dyDescent="0.25">
      <c r="B23" s="500" t="s">
        <v>668</v>
      </c>
      <c r="C23" s="455"/>
      <c r="D23" s="455"/>
      <c r="E23" s="455"/>
      <c r="F23" s="455"/>
      <c r="G23" s="455"/>
      <c r="H23" s="455"/>
    </row>
    <row r="24" spans="2:8" x14ac:dyDescent="0.25">
      <c r="B24" s="455"/>
      <c r="C24" s="455"/>
      <c r="D24" s="455"/>
      <c r="E24" s="455"/>
      <c r="F24" s="455"/>
      <c r="G24" s="455"/>
      <c r="H24" s="455"/>
    </row>
    <row r="26" spans="2:8" x14ac:dyDescent="0.25">
      <c r="B26" s="460" t="s">
        <v>264</v>
      </c>
      <c r="C26" s="460"/>
      <c r="D26" s="460"/>
      <c r="E26" s="460"/>
      <c r="F26" s="460"/>
      <c r="G26" s="460"/>
      <c r="H26" s="460"/>
    </row>
    <row r="28" spans="2:8" x14ac:dyDescent="0.25">
      <c r="B28" s="455" t="s">
        <v>265</v>
      </c>
      <c r="C28" s="455"/>
      <c r="D28" s="455"/>
      <c r="E28" s="455"/>
      <c r="F28" s="455"/>
      <c r="G28" s="455"/>
      <c r="H28" s="455"/>
    </row>
    <row r="30" spans="2:8" x14ac:dyDescent="0.25">
      <c r="B30" s="448" t="s">
        <v>266</v>
      </c>
      <c r="C30" s="448"/>
      <c r="D30" s="448"/>
      <c r="E30" s="448"/>
      <c r="F30" s="448"/>
      <c r="G30" s="448"/>
      <c r="H30" s="448"/>
    </row>
    <row r="32" spans="2:8" x14ac:dyDescent="0.25">
      <c r="B32" s="492" t="s">
        <v>594</v>
      </c>
      <c r="C32" s="492"/>
      <c r="D32" s="492"/>
      <c r="E32" s="492"/>
      <c r="F32" s="492"/>
      <c r="G32" s="492"/>
      <c r="H32" s="492"/>
    </row>
    <row r="34" spans="2:8" x14ac:dyDescent="0.25">
      <c r="B34" s="134" t="s">
        <v>267</v>
      </c>
      <c r="C34" s="134"/>
      <c r="D34" s="134"/>
      <c r="E34" s="134"/>
      <c r="F34" s="134"/>
      <c r="G34" s="134"/>
      <c r="H34" s="134"/>
    </row>
    <row r="36" spans="2:8" x14ac:dyDescent="0.25">
      <c r="B36" s="500" t="s">
        <v>464</v>
      </c>
      <c r="C36" s="500"/>
      <c r="D36" s="500"/>
      <c r="E36" s="500"/>
      <c r="F36" s="500"/>
      <c r="G36" s="500"/>
      <c r="H36" s="500"/>
    </row>
    <row r="37" spans="2:8" x14ac:dyDescent="0.25">
      <c r="B37" s="500"/>
      <c r="C37" s="500"/>
      <c r="D37" s="500"/>
      <c r="E37" s="500"/>
      <c r="F37" s="500"/>
      <c r="G37" s="500"/>
      <c r="H37" s="500"/>
    </row>
    <row r="39" spans="2:8" x14ac:dyDescent="0.25">
      <c r="B39" s="460" t="s">
        <v>268</v>
      </c>
      <c r="C39" s="460"/>
      <c r="D39" s="460"/>
      <c r="E39" s="460"/>
      <c r="F39" s="460"/>
      <c r="G39" s="460"/>
      <c r="H39" s="460"/>
    </row>
    <row r="41" spans="2:8" x14ac:dyDescent="0.25">
      <c r="B41" s="446" t="s">
        <v>269</v>
      </c>
      <c r="C41" s="446"/>
      <c r="D41" s="446"/>
      <c r="E41" s="446"/>
      <c r="F41" s="446"/>
      <c r="G41" s="446"/>
      <c r="H41" s="446"/>
    </row>
    <row r="43" spans="2:8" x14ac:dyDescent="0.25">
      <c r="B43" s="460" t="s">
        <v>270</v>
      </c>
      <c r="C43" s="460"/>
      <c r="D43" s="460"/>
      <c r="E43" s="460"/>
      <c r="F43" s="460"/>
      <c r="G43" s="460"/>
      <c r="H43" s="460"/>
    </row>
    <row r="45" spans="2:8" x14ac:dyDescent="0.25">
      <c r="B45" s="499" t="s">
        <v>634</v>
      </c>
      <c r="C45" s="499"/>
      <c r="D45" s="499"/>
      <c r="E45" s="499"/>
      <c r="F45" s="499"/>
      <c r="G45" s="499"/>
      <c r="H45" s="499"/>
    </row>
    <row r="46" spans="2:8" x14ac:dyDescent="0.25">
      <c r="B46" s="499"/>
      <c r="C46" s="499"/>
      <c r="D46" s="499"/>
      <c r="E46" s="499"/>
      <c r="F46" s="499"/>
      <c r="G46" s="499"/>
      <c r="H46" s="499"/>
    </row>
    <row r="47" spans="2:8" x14ac:dyDescent="0.25">
      <c r="B47" s="499"/>
      <c r="C47" s="499"/>
      <c r="D47" s="499"/>
      <c r="E47" s="499"/>
      <c r="F47" s="499"/>
      <c r="G47" s="499"/>
      <c r="H47" s="499"/>
    </row>
    <row r="48" spans="2:8" x14ac:dyDescent="0.25">
      <c r="B48" s="499"/>
      <c r="C48" s="499"/>
      <c r="D48" s="499"/>
      <c r="E48" s="499"/>
      <c r="F48" s="499"/>
      <c r="G48" s="499"/>
      <c r="H48" s="499"/>
    </row>
    <row r="49" spans="2:8" x14ac:dyDescent="0.25">
      <c r="B49" s="499"/>
      <c r="C49" s="499"/>
      <c r="D49" s="499"/>
      <c r="E49" s="499"/>
      <c r="F49" s="499"/>
      <c r="G49" s="499"/>
      <c r="H49" s="499"/>
    </row>
    <row r="51" spans="2:8" x14ac:dyDescent="0.25">
      <c r="B51" s="139"/>
      <c r="C51" s="139"/>
      <c r="D51" s="139"/>
      <c r="E51" s="139"/>
      <c r="F51" s="139"/>
      <c r="G51" s="139"/>
      <c r="H51" s="139"/>
    </row>
    <row r="52" spans="2:8" x14ac:dyDescent="0.25">
      <c r="B52" s="139"/>
      <c r="C52" s="139"/>
      <c r="D52" s="139"/>
      <c r="E52" s="139"/>
      <c r="F52" s="139"/>
      <c r="G52" s="139"/>
      <c r="H52" s="139"/>
    </row>
    <row r="53" spans="2:8" x14ac:dyDescent="0.25">
      <c r="B53" s="139"/>
      <c r="C53" s="139"/>
      <c r="D53" s="139"/>
      <c r="E53" s="139"/>
      <c r="F53" s="139"/>
      <c r="G53" s="139"/>
      <c r="H53" s="139"/>
    </row>
    <row r="54" spans="2:8" x14ac:dyDescent="0.25">
      <c r="B54" s="139"/>
      <c r="C54" s="139"/>
      <c r="D54" s="139"/>
      <c r="E54" s="139"/>
      <c r="F54" s="139"/>
      <c r="G54" s="139"/>
      <c r="H54" s="139"/>
    </row>
    <row r="55" spans="2:8" x14ac:dyDescent="0.25">
      <c r="B55" s="139"/>
      <c r="C55" s="139"/>
      <c r="D55" s="139"/>
      <c r="E55" s="139"/>
      <c r="F55" s="139"/>
      <c r="G55" s="139"/>
      <c r="H55" s="139"/>
    </row>
  </sheetData>
  <mergeCells count="16">
    <mergeCell ref="B32:H32"/>
    <mergeCell ref="B11:H19"/>
    <mergeCell ref="B2:H2"/>
    <mergeCell ref="B3:H3"/>
    <mergeCell ref="B21:H21"/>
    <mergeCell ref="B23:H24"/>
    <mergeCell ref="B26:H26"/>
    <mergeCell ref="B28:H28"/>
    <mergeCell ref="B30:H30"/>
    <mergeCell ref="B9:H10"/>
    <mergeCell ref="B7:H8"/>
    <mergeCell ref="B45:H49"/>
    <mergeCell ref="B39:H39"/>
    <mergeCell ref="B41:H41"/>
    <mergeCell ref="B43:H43"/>
    <mergeCell ref="B36:H37"/>
  </mergeCells>
  <hyperlinks>
    <hyperlink ref="A1" location="ÍNDICE!A1" display="Indice" xr:uid="{D684F99E-B948-4AED-852F-3904D84767F2}"/>
  </hyperlinks>
  <pageMargins left="0.25" right="0.25" top="0.75" bottom="0.75" header="0.3" footer="0.3"/>
  <pageSetup paperSize="9" scale="5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P169"/>
  <sheetViews>
    <sheetView showGridLines="0" topLeftCell="D65" zoomScaleNormal="100" workbookViewId="0">
      <selection activeCell="J78" sqref="J78"/>
    </sheetView>
  </sheetViews>
  <sheetFormatPr baseColWidth="10" defaultColWidth="11.42578125" defaultRowHeight="12.75" x14ac:dyDescent="0.2"/>
  <cols>
    <col min="1" max="1" width="7.140625" style="73" bestFit="1" customWidth="1"/>
    <col min="2" max="2" width="53.140625" style="73" customWidth="1"/>
    <col min="3" max="3" width="22.7109375" style="73" customWidth="1"/>
    <col min="4" max="4" width="21.140625" style="73" customWidth="1"/>
    <col min="5" max="5" width="18.5703125" style="73" bestFit="1" customWidth="1"/>
    <col min="6" max="6" width="20.7109375" style="73" bestFit="1" customWidth="1"/>
    <col min="7" max="7" width="25.85546875" style="73" customWidth="1"/>
    <col min="8" max="8" width="26" style="73" bestFit="1" customWidth="1"/>
    <col min="9" max="9" width="23.42578125" style="73" bestFit="1" customWidth="1"/>
    <col min="10" max="10" width="26" style="73" bestFit="1" customWidth="1"/>
    <col min="11" max="11" width="22" style="74" bestFit="1" customWidth="1"/>
    <col min="12" max="12" width="3.42578125" style="73" customWidth="1"/>
    <col min="13" max="13" width="11.42578125" style="73"/>
    <col min="14" max="14" width="22.85546875" style="73" customWidth="1"/>
    <col min="15" max="15" width="27.28515625" style="73" bestFit="1" customWidth="1"/>
    <col min="16" max="16" width="12" style="73" bestFit="1" customWidth="1"/>
    <col min="17" max="16384" width="11.42578125" style="73"/>
  </cols>
  <sheetData>
    <row r="1" spans="1:15" ht="15" x14ac:dyDescent="0.25">
      <c r="A1" s="3" t="s">
        <v>456</v>
      </c>
    </row>
    <row r="2" spans="1:15" ht="15" x14ac:dyDescent="0.25">
      <c r="A2" s="3"/>
      <c r="B2" s="417" t="s">
        <v>355</v>
      </c>
      <c r="C2" s="417"/>
      <c r="D2" s="417"/>
      <c r="E2" s="417"/>
      <c r="F2" s="417"/>
      <c r="G2" s="417"/>
      <c r="H2" s="417"/>
      <c r="I2" s="417"/>
      <c r="J2" s="417"/>
    </row>
    <row r="3" spans="1:15" ht="15" x14ac:dyDescent="0.2">
      <c r="B3" s="418" t="s">
        <v>104</v>
      </c>
      <c r="C3" s="418"/>
      <c r="D3" s="418"/>
      <c r="E3" s="418"/>
      <c r="F3" s="418"/>
      <c r="G3" s="418"/>
      <c r="H3" s="418"/>
      <c r="I3" s="418"/>
      <c r="J3" s="418"/>
    </row>
    <row r="4" spans="1:15" ht="15" x14ac:dyDescent="0.2">
      <c r="B4" s="418" t="s">
        <v>635</v>
      </c>
      <c r="C4" s="418"/>
      <c r="D4" s="418"/>
      <c r="E4" s="418"/>
      <c r="F4" s="418"/>
      <c r="G4" s="418"/>
      <c r="H4" s="418"/>
      <c r="I4" s="418"/>
      <c r="J4" s="418"/>
    </row>
    <row r="6" spans="1:15" x14ac:dyDescent="0.2">
      <c r="B6" s="502" t="s">
        <v>665</v>
      </c>
      <c r="C6" s="502"/>
      <c r="D6" s="502"/>
      <c r="E6" s="502"/>
      <c r="F6" s="502"/>
      <c r="G6" s="502"/>
      <c r="H6" s="502"/>
      <c r="I6" s="502"/>
      <c r="J6" s="502"/>
    </row>
    <row r="7" spans="1:15" x14ac:dyDescent="0.2">
      <c r="B7" s="502"/>
      <c r="C7" s="502"/>
      <c r="D7" s="502"/>
      <c r="E7" s="502"/>
      <c r="F7" s="502"/>
      <c r="G7" s="502"/>
      <c r="H7" s="502"/>
      <c r="I7" s="502"/>
      <c r="J7" s="502"/>
    </row>
    <row r="8" spans="1:15" x14ac:dyDescent="0.2">
      <c r="B8" s="502"/>
      <c r="C8" s="502"/>
      <c r="D8" s="502"/>
      <c r="E8" s="502"/>
      <c r="F8" s="502"/>
      <c r="G8" s="502"/>
      <c r="H8" s="502"/>
      <c r="I8" s="502"/>
      <c r="J8" s="502"/>
    </row>
    <row r="9" spans="1:15" x14ac:dyDescent="0.2">
      <c r="J9" s="74"/>
      <c r="K9" s="73"/>
    </row>
    <row r="10" spans="1:15" ht="36.75" customHeight="1" x14ac:dyDescent="0.25">
      <c r="B10" s="425" t="s">
        <v>271</v>
      </c>
      <c r="C10" s="426"/>
      <c r="D10" s="426"/>
      <c r="E10" s="426"/>
      <c r="F10" s="426"/>
      <c r="G10" s="427"/>
      <c r="H10" s="425" t="s">
        <v>503</v>
      </c>
      <c r="I10" s="426"/>
      <c r="J10" s="427"/>
      <c r="K10" s="75"/>
      <c r="L10" s="76"/>
      <c r="M10" s="76"/>
      <c r="N10" s="76"/>
      <c r="O10" s="76"/>
    </row>
    <row r="11" spans="1:15" ht="30" x14ac:dyDescent="0.2">
      <c r="B11" s="77" t="s">
        <v>272</v>
      </c>
      <c r="C11" s="77" t="s">
        <v>673</v>
      </c>
      <c r="D11" s="78" t="s">
        <v>273</v>
      </c>
      <c r="E11" s="77" t="s">
        <v>274</v>
      </c>
      <c r="F11" s="78" t="s">
        <v>275</v>
      </c>
      <c r="G11" s="77" t="s">
        <v>276</v>
      </c>
      <c r="H11" s="77" t="s">
        <v>172</v>
      </c>
      <c r="I11" s="77" t="s">
        <v>277</v>
      </c>
      <c r="J11" s="77" t="s">
        <v>148</v>
      </c>
      <c r="K11" s="79"/>
      <c r="L11" s="79"/>
      <c r="M11" s="79"/>
      <c r="N11" s="79"/>
      <c r="O11" s="79"/>
    </row>
    <row r="12" spans="1:15" ht="15" x14ac:dyDescent="0.25">
      <c r="B12" s="80" t="s">
        <v>118</v>
      </c>
      <c r="C12" s="80"/>
      <c r="D12" s="81"/>
      <c r="E12" s="82"/>
      <c r="F12" s="81"/>
      <c r="G12" s="80"/>
      <c r="H12" s="80"/>
      <c r="I12" s="80"/>
      <c r="J12" s="80"/>
      <c r="K12" s="76"/>
      <c r="L12" s="76"/>
      <c r="M12" s="76"/>
      <c r="N12" s="76"/>
      <c r="O12" s="76"/>
    </row>
    <row r="13" spans="1:15" s="2" customFormat="1" ht="16.5" customHeight="1" x14ac:dyDescent="0.25">
      <c r="B13" s="83" t="s">
        <v>642</v>
      </c>
      <c r="C13" s="2" t="s">
        <v>603</v>
      </c>
      <c r="D13" s="428" t="s">
        <v>565</v>
      </c>
      <c r="E13" s="84">
        <v>50</v>
      </c>
      <c r="F13" s="85">
        <v>1000000</v>
      </c>
      <c r="G13" s="86">
        <v>50217260.273973003</v>
      </c>
      <c r="H13" s="84">
        <v>235765070000</v>
      </c>
      <c r="I13" s="84">
        <v>37082240738</v>
      </c>
      <c r="J13" s="84">
        <v>304103378217</v>
      </c>
      <c r="L13" s="87"/>
    </row>
    <row r="14" spans="1:15" s="2" customFormat="1" ht="16.5" customHeight="1" x14ac:dyDescent="0.25">
      <c r="B14" s="83" t="s">
        <v>644</v>
      </c>
      <c r="C14" s="2" t="s">
        <v>670</v>
      </c>
      <c r="D14" s="429" t="s">
        <v>565</v>
      </c>
      <c r="E14" s="84">
        <v>24</v>
      </c>
      <c r="F14" s="85">
        <v>1000000</v>
      </c>
      <c r="G14" s="84">
        <v>24692120.547945</v>
      </c>
      <c r="H14" s="84">
        <v>387751000000</v>
      </c>
      <c r="I14" s="84">
        <v>18064834689.999996</v>
      </c>
      <c r="J14" s="84">
        <v>425471885366</v>
      </c>
      <c r="L14" s="87"/>
    </row>
    <row r="15" spans="1:15" s="2" customFormat="1" ht="16.5" customHeight="1" x14ac:dyDescent="0.25">
      <c r="B15" s="83" t="s">
        <v>645</v>
      </c>
      <c r="C15" s="2" t="s">
        <v>603</v>
      </c>
      <c r="D15" s="429" t="s">
        <v>565</v>
      </c>
      <c r="E15" s="84">
        <v>100</v>
      </c>
      <c r="F15" s="85">
        <v>1000000</v>
      </c>
      <c r="G15" s="84">
        <v>100986301.36985999</v>
      </c>
      <c r="H15" s="84">
        <v>320760000000</v>
      </c>
      <c r="I15" s="84">
        <v>52606010974</v>
      </c>
      <c r="J15" s="84">
        <v>460961828441</v>
      </c>
      <c r="L15" s="87"/>
    </row>
    <row r="16" spans="1:15" s="2" customFormat="1" ht="16.5" customHeight="1" x14ac:dyDescent="0.25">
      <c r="B16" s="83" t="s">
        <v>646</v>
      </c>
      <c r="C16" s="2" t="s">
        <v>603</v>
      </c>
      <c r="D16" s="429" t="s">
        <v>565</v>
      </c>
      <c r="E16" s="84">
        <v>20000</v>
      </c>
      <c r="F16" s="85">
        <v>1000000</v>
      </c>
      <c r="G16" s="84">
        <v>20066594739.726002</v>
      </c>
      <c r="H16" s="84">
        <v>6100000000</v>
      </c>
      <c r="I16" s="84">
        <v>25388445483.820053</v>
      </c>
      <c r="J16" s="84">
        <v>226082950560.99988</v>
      </c>
      <c r="L16" s="87"/>
    </row>
    <row r="17" spans="2:12" s="2" customFormat="1" ht="16.5" customHeight="1" x14ac:dyDescent="0.25">
      <c r="B17" s="83" t="s">
        <v>568</v>
      </c>
      <c r="C17" s="2" t="s">
        <v>603</v>
      </c>
      <c r="D17" s="429" t="s">
        <v>565</v>
      </c>
      <c r="E17" s="84">
        <v>16</v>
      </c>
      <c r="F17" s="85">
        <v>1000000</v>
      </c>
      <c r="G17" s="84">
        <v>15421769.863014</v>
      </c>
      <c r="H17" s="84">
        <v>903600000000</v>
      </c>
      <c r="I17" s="84">
        <v>144157000000</v>
      </c>
      <c r="J17" s="84">
        <v>2135343000000</v>
      </c>
      <c r="L17" s="87"/>
    </row>
    <row r="18" spans="2:12" s="2" customFormat="1" ht="16.5" customHeight="1" x14ac:dyDescent="0.25">
      <c r="B18" s="83" t="s">
        <v>568</v>
      </c>
      <c r="C18" s="2" t="s">
        <v>603</v>
      </c>
      <c r="D18" s="429" t="s">
        <v>565</v>
      </c>
      <c r="E18" s="84">
        <v>50</v>
      </c>
      <c r="F18" s="85">
        <v>1000000</v>
      </c>
      <c r="G18" s="84">
        <v>50240000</v>
      </c>
      <c r="H18" s="84">
        <v>903600000000</v>
      </c>
      <c r="I18" s="84">
        <v>144157000000</v>
      </c>
      <c r="J18" s="84">
        <v>2135343000000</v>
      </c>
      <c r="L18" s="87"/>
    </row>
    <row r="19" spans="2:12" s="2" customFormat="1" ht="16.5" customHeight="1" x14ac:dyDescent="0.25">
      <c r="B19" s="83" t="s">
        <v>647</v>
      </c>
      <c r="C19" s="2" t="s">
        <v>603</v>
      </c>
      <c r="D19" s="429" t="s">
        <v>565</v>
      </c>
      <c r="E19" s="84">
        <v>2</v>
      </c>
      <c r="F19" s="85">
        <v>1000000</v>
      </c>
      <c r="G19" s="84">
        <v>2026027.3972602999</v>
      </c>
      <c r="H19" s="84">
        <v>20500000000</v>
      </c>
      <c r="I19" s="84">
        <v>9522131706</v>
      </c>
      <c r="J19" s="84">
        <v>52131740357</v>
      </c>
      <c r="L19" s="87"/>
    </row>
    <row r="20" spans="2:12" s="2" customFormat="1" ht="16.5" customHeight="1" x14ac:dyDescent="0.25">
      <c r="B20" s="83" t="s">
        <v>647</v>
      </c>
      <c r="C20" s="2" t="s">
        <v>603</v>
      </c>
      <c r="D20" s="429" t="s">
        <v>565</v>
      </c>
      <c r="E20" s="84">
        <v>10</v>
      </c>
      <c r="F20" s="85">
        <v>1000000</v>
      </c>
      <c r="G20" s="84">
        <v>10125972.602739999</v>
      </c>
      <c r="H20" s="84">
        <v>20500000000</v>
      </c>
      <c r="I20" s="84">
        <v>9522131706</v>
      </c>
      <c r="J20" s="84">
        <v>52131740357</v>
      </c>
      <c r="L20" s="87"/>
    </row>
    <row r="21" spans="2:12" s="2" customFormat="1" ht="16.5" customHeight="1" x14ac:dyDescent="0.25">
      <c r="B21" s="83" t="s">
        <v>648</v>
      </c>
      <c r="C21" s="2" t="s">
        <v>603</v>
      </c>
      <c r="D21" s="429" t="s">
        <v>565</v>
      </c>
      <c r="E21" s="84">
        <v>244</v>
      </c>
      <c r="F21" s="85">
        <v>1000000</v>
      </c>
      <c r="G21" s="84">
        <v>249951898.68493</v>
      </c>
      <c r="H21" s="84">
        <v>44800000000</v>
      </c>
      <c r="I21" s="84">
        <v>3554783745</v>
      </c>
      <c r="J21" s="84">
        <v>51626284222</v>
      </c>
      <c r="L21" s="87"/>
    </row>
    <row r="22" spans="2:12" s="2" customFormat="1" ht="16.5" customHeight="1" x14ac:dyDescent="0.25">
      <c r="B22" s="83" t="s">
        <v>647</v>
      </c>
      <c r="C22" s="2" t="s">
        <v>603</v>
      </c>
      <c r="D22" s="429" t="s">
        <v>565</v>
      </c>
      <c r="E22" s="84">
        <v>100</v>
      </c>
      <c r="F22" s="85">
        <v>1000000</v>
      </c>
      <c r="G22" s="84">
        <v>101557397.26027</v>
      </c>
      <c r="H22" s="84">
        <v>20500000000</v>
      </c>
      <c r="I22" s="84">
        <v>9522131706</v>
      </c>
      <c r="J22" s="84">
        <v>52131740357</v>
      </c>
      <c r="L22" s="87"/>
    </row>
    <row r="23" spans="2:12" s="2" customFormat="1" ht="16.5" customHeight="1" x14ac:dyDescent="0.25">
      <c r="B23" s="83" t="s">
        <v>649</v>
      </c>
      <c r="C23" s="2" t="s">
        <v>670</v>
      </c>
      <c r="D23" s="429" t="s">
        <v>565</v>
      </c>
      <c r="E23" s="84">
        <v>17</v>
      </c>
      <c r="F23" s="85">
        <v>1000000</v>
      </c>
      <c r="G23" s="84">
        <v>17024684.931506999</v>
      </c>
      <c r="H23" s="84">
        <v>88741000000</v>
      </c>
      <c r="I23" s="84">
        <v>22191968506</v>
      </c>
      <c r="J23" s="84">
        <v>160283739970</v>
      </c>
      <c r="L23" s="87"/>
    </row>
    <row r="24" spans="2:12" s="2" customFormat="1" ht="16.5" customHeight="1" x14ac:dyDescent="0.25">
      <c r="B24" s="83" t="s">
        <v>649</v>
      </c>
      <c r="C24" s="2" t="s">
        <v>670</v>
      </c>
      <c r="D24" s="429" t="s">
        <v>565</v>
      </c>
      <c r="E24" s="84">
        <v>282</v>
      </c>
      <c r="F24" s="85">
        <v>1000000</v>
      </c>
      <c r="G24" s="84">
        <v>282239945.20548052</v>
      </c>
      <c r="H24" s="84">
        <v>88741000000</v>
      </c>
      <c r="I24" s="84">
        <v>22191968506</v>
      </c>
      <c r="J24" s="84">
        <v>160283739970</v>
      </c>
      <c r="L24" s="87"/>
    </row>
    <row r="25" spans="2:12" s="2" customFormat="1" ht="16.5" customHeight="1" x14ac:dyDescent="0.25">
      <c r="B25" s="83" t="s">
        <v>649</v>
      </c>
      <c r="C25" s="2" t="s">
        <v>670</v>
      </c>
      <c r="D25" s="429" t="s">
        <v>565</v>
      </c>
      <c r="E25" s="84">
        <v>47</v>
      </c>
      <c r="F25" s="85">
        <v>1000000</v>
      </c>
      <c r="G25" s="84">
        <v>47413151.890410997</v>
      </c>
      <c r="H25" s="84">
        <v>88741000000</v>
      </c>
      <c r="I25" s="84">
        <v>22191968506</v>
      </c>
      <c r="J25" s="84">
        <v>160283739970</v>
      </c>
      <c r="L25" s="87"/>
    </row>
    <row r="26" spans="2:12" s="2" customFormat="1" ht="16.5" customHeight="1" x14ac:dyDescent="0.25">
      <c r="B26" s="83" t="s">
        <v>650</v>
      </c>
      <c r="C26" s="2" t="s">
        <v>603</v>
      </c>
      <c r="D26" s="429" t="s">
        <v>565</v>
      </c>
      <c r="E26" s="84">
        <v>60</v>
      </c>
      <c r="F26" s="85">
        <v>1000000</v>
      </c>
      <c r="G26" s="84">
        <v>60073972.602739997</v>
      </c>
      <c r="H26" s="84">
        <v>100000000000</v>
      </c>
      <c r="I26" s="84">
        <v>90249428461</v>
      </c>
      <c r="J26" s="84">
        <v>467948004137</v>
      </c>
      <c r="L26" s="87"/>
    </row>
    <row r="27" spans="2:12" s="2" customFormat="1" ht="16.5" customHeight="1" x14ac:dyDescent="0.25">
      <c r="B27" s="83" t="s">
        <v>650</v>
      </c>
      <c r="C27" s="2" t="s">
        <v>603</v>
      </c>
      <c r="D27" s="429" t="s">
        <v>565</v>
      </c>
      <c r="E27" s="84">
        <v>6</v>
      </c>
      <c r="F27" s="85">
        <v>1000000</v>
      </c>
      <c r="G27" s="84">
        <v>6007232.8767122999</v>
      </c>
      <c r="H27" s="84">
        <v>100000000000</v>
      </c>
      <c r="I27" s="84">
        <v>90249428461</v>
      </c>
      <c r="J27" s="84">
        <v>467948004137</v>
      </c>
      <c r="L27" s="87"/>
    </row>
    <row r="28" spans="2:12" s="2" customFormat="1" ht="16.5" customHeight="1" x14ac:dyDescent="0.25">
      <c r="B28" s="83" t="s">
        <v>650</v>
      </c>
      <c r="C28" s="2" t="s">
        <v>603</v>
      </c>
      <c r="D28" s="429" t="s">
        <v>565</v>
      </c>
      <c r="E28" s="84">
        <v>30</v>
      </c>
      <c r="F28" s="85">
        <v>1000000</v>
      </c>
      <c r="G28" s="84">
        <v>29815808.219177999</v>
      </c>
      <c r="H28" s="84">
        <v>100000000000</v>
      </c>
      <c r="I28" s="84">
        <v>90249428461</v>
      </c>
      <c r="J28" s="84">
        <v>467948004137</v>
      </c>
      <c r="L28" s="87"/>
    </row>
    <row r="29" spans="2:12" s="2" customFormat="1" ht="16.5" customHeight="1" x14ac:dyDescent="0.25">
      <c r="B29" s="83" t="s">
        <v>568</v>
      </c>
      <c r="C29" s="2" t="s">
        <v>603</v>
      </c>
      <c r="D29" s="429" t="s">
        <v>565</v>
      </c>
      <c r="E29" s="84">
        <v>244</v>
      </c>
      <c r="F29" s="85">
        <v>1000000</v>
      </c>
      <c r="G29" s="84">
        <v>250818630.15858001</v>
      </c>
      <c r="H29" s="84">
        <v>903600000000</v>
      </c>
      <c r="I29" s="84">
        <v>144157000000</v>
      </c>
      <c r="J29" s="84">
        <v>2135343000000</v>
      </c>
      <c r="L29" s="87"/>
    </row>
    <row r="30" spans="2:12" s="2" customFormat="1" ht="16.5" customHeight="1" x14ac:dyDescent="0.25">
      <c r="B30" s="83" t="s">
        <v>651</v>
      </c>
      <c r="C30" s="2" t="s">
        <v>603</v>
      </c>
      <c r="D30" s="429" t="s">
        <v>565</v>
      </c>
      <c r="E30" s="84">
        <v>257</v>
      </c>
      <c r="F30" s="85">
        <v>1000000</v>
      </c>
      <c r="G30" s="84">
        <v>259816438.35616001</v>
      </c>
      <c r="H30" s="84">
        <v>21500000000</v>
      </c>
      <c r="I30" s="84">
        <v>4862024000</v>
      </c>
      <c r="J30" s="84">
        <v>29712342000</v>
      </c>
      <c r="L30" s="87"/>
    </row>
    <row r="31" spans="2:12" s="2" customFormat="1" ht="16.5" customHeight="1" x14ac:dyDescent="0.25">
      <c r="B31" s="83" t="s">
        <v>648</v>
      </c>
      <c r="C31" s="2" t="s">
        <v>603</v>
      </c>
      <c r="D31" s="429" t="s">
        <v>565</v>
      </c>
      <c r="E31" s="84">
        <v>300</v>
      </c>
      <c r="F31" s="85">
        <v>1000000</v>
      </c>
      <c r="G31" s="84">
        <v>306166849.31506997</v>
      </c>
      <c r="H31" s="84">
        <v>44800000000</v>
      </c>
      <c r="I31" s="84">
        <v>3554783745</v>
      </c>
      <c r="J31" s="84">
        <v>51626284222</v>
      </c>
      <c r="L31" s="87"/>
    </row>
    <row r="32" spans="2:12" s="2" customFormat="1" ht="16.5" customHeight="1" x14ac:dyDescent="0.25">
      <c r="B32" s="83" t="s">
        <v>650</v>
      </c>
      <c r="C32" s="2" t="s">
        <v>603</v>
      </c>
      <c r="D32" s="429" t="s">
        <v>565</v>
      </c>
      <c r="E32" s="84">
        <v>494</v>
      </c>
      <c r="F32" s="85">
        <v>1000000</v>
      </c>
      <c r="G32" s="84">
        <v>501741589.04110003</v>
      </c>
      <c r="H32" s="84">
        <v>100000000000</v>
      </c>
      <c r="I32" s="84">
        <v>90249428461</v>
      </c>
      <c r="J32" s="84">
        <v>467948004137</v>
      </c>
      <c r="L32" s="87"/>
    </row>
    <row r="33" spans="2:12" s="2" customFormat="1" ht="16.5" customHeight="1" x14ac:dyDescent="0.25">
      <c r="B33" s="83" t="s">
        <v>650</v>
      </c>
      <c r="C33" s="2" t="s">
        <v>603</v>
      </c>
      <c r="D33" s="429" t="s">
        <v>565</v>
      </c>
      <c r="E33" s="84">
        <v>696</v>
      </c>
      <c r="F33" s="85">
        <v>1000000</v>
      </c>
      <c r="G33" s="84">
        <v>707204646.57534003</v>
      </c>
      <c r="H33" s="84">
        <v>100000000000</v>
      </c>
      <c r="I33" s="84">
        <v>90249428461</v>
      </c>
      <c r="J33" s="84">
        <v>467948004137</v>
      </c>
      <c r="L33" s="87"/>
    </row>
    <row r="34" spans="2:12" s="2" customFormat="1" ht="16.5" customHeight="1" x14ac:dyDescent="0.25">
      <c r="B34" s="83" t="s">
        <v>568</v>
      </c>
      <c r="C34" s="2" t="s">
        <v>603</v>
      </c>
      <c r="D34" s="429" t="s">
        <v>565</v>
      </c>
      <c r="E34" s="84">
        <v>65</v>
      </c>
      <c r="F34" s="85">
        <v>1000000</v>
      </c>
      <c r="G34" s="84">
        <v>65666027.397260003</v>
      </c>
      <c r="H34" s="84">
        <v>903600000000</v>
      </c>
      <c r="I34" s="84">
        <v>144157000000</v>
      </c>
      <c r="J34" s="84">
        <v>2135343000000</v>
      </c>
      <c r="L34" s="87"/>
    </row>
    <row r="35" spans="2:12" s="2" customFormat="1" ht="16.5" customHeight="1" x14ac:dyDescent="0.25">
      <c r="B35" s="83" t="s">
        <v>652</v>
      </c>
      <c r="C35" s="2" t="s">
        <v>603</v>
      </c>
      <c r="D35" s="429" t="s">
        <v>565</v>
      </c>
      <c r="E35" s="84">
        <v>108</v>
      </c>
      <c r="F35" s="85">
        <v>1000000</v>
      </c>
      <c r="G35" s="84">
        <v>108380475.33464</v>
      </c>
      <c r="H35" s="84">
        <v>360000000000</v>
      </c>
      <c r="I35" s="84">
        <v>94221378369</v>
      </c>
      <c r="J35" s="84">
        <v>563474895393</v>
      </c>
      <c r="L35" s="87"/>
    </row>
    <row r="36" spans="2:12" s="2" customFormat="1" ht="16.5" customHeight="1" x14ac:dyDescent="0.25">
      <c r="B36" s="83" t="s">
        <v>653</v>
      </c>
      <c r="C36" s="2" t="s">
        <v>603</v>
      </c>
      <c r="D36" s="429" t="s">
        <v>565</v>
      </c>
      <c r="E36" s="84">
        <v>2500</v>
      </c>
      <c r="F36" s="85">
        <v>1000000</v>
      </c>
      <c r="G36" s="84">
        <v>2502260273.9726</v>
      </c>
      <c r="H36" s="84">
        <v>94291000000</v>
      </c>
      <c r="I36" s="84">
        <v>21907129048</v>
      </c>
      <c r="J36" s="84">
        <v>151360251145</v>
      </c>
      <c r="L36" s="87"/>
    </row>
    <row r="37" spans="2:12" s="2" customFormat="1" ht="16.5" customHeight="1" x14ac:dyDescent="0.25">
      <c r="B37" s="83" t="s">
        <v>654</v>
      </c>
      <c r="C37" s="2" t="s">
        <v>603</v>
      </c>
      <c r="D37" s="429" t="s">
        <v>565</v>
      </c>
      <c r="E37" s="84">
        <v>30000</v>
      </c>
      <c r="F37" s="85">
        <v>1000000</v>
      </c>
      <c r="G37" s="84">
        <v>31502345753.424999</v>
      </c>
      <c r="H37" s="84" t="s">
        <v>677</v>
      </c>
      <c r="I37" s="84" t="s">
        <v>677</v>
      </c>
      <c r="J37" s="84" t="s">
        <v>677</v>
      </c>
      <c r="L37" s="87"/>
    </row>
    <row r="38" spans="2:12" s="2" customFormat="1" ht="16.5" customHeight="1" x14ac:dyDescent="0.25">
      <c r="B38" s="83" t="s">
        <v>654</v>
      </c>
      <c r="C38" s="2" t="s">
        <v>603</v>
      </c>
      <c r="D38" s="429" t="s">
        <v>565</v>
      </c>
      <c r="E38" s="84">
        <v>20000</v>
      </c>
      <c r="F38" s="85">
        <v>1000000</v>
      </c>
      <c r="G38" s="84">
        <v>20575013698.630001</v>
      </c>
      <c r="H38" s="84" t="s">
        <v>677</v>
      </c>
      <c r="I38" s="84" t="s">
        <v>677</v>
      </c>
      <c r="J38" s="84" t="s">
        <v>677</v>
      </c>
      <c r="L38" s="87"/>
    </row>
    <row r="39" spans="2:12" s="2" customFormat="1" ht="16.5" customHeight="1" x14ac:dyDescent="0.25">
      <c r="B39" s="83" t="s">
        <v>653</v>
      </c>
      <c r="C39" s="2" t="s">
        <v>603</v>
      </c>
      <c r="D39" s="429" t="s">
        <v>567</v>
      </c>
      <c r="E39" s="84">
        <v>1</v>
      </c>
      <c r="F39" s="85">
        <v>120000000</v>
      </c>
      <c r="G39" s="84">
        <v>120086593.02584</v>
      </c>
      <c r="H39" s="84">
        <v>94291000000</v>
      </c>
      <c r="I39" s="84">
        <v>21907129048</v>
      </c>
      <c r="J39" s="84">
        <v>151360251145</v>
      </c>
      <c r="L39" s="87"/>
    </row>
    <row r="40" spans="2:12" s="2" customFormat="1" ht="16.5" customHeight="1" x14ac:dyDescent="0.25">
      <c r="B40" s="83" t="s">
        <v>655</v>
      </c>
      <c r="C40" s="2" t="s">
        <v>603</v>
      </c>
      <c r="D40" s="429" t="s">
        <v>567</v>
      </c>
      <c r="E40" s="84">
        <v>1</v>
      </c>
      <c r="F40" s="85">
        <v>200000000</v>
      </c>
      <c r="G40" s="84">
        <v>207808546.00915</v>
      </c>
      <c r="H40" s="84">
        <v>71531000000</v>
      </c>
      <c r="I40" s="84">
        <v>18331609347.43</v>
      </c>
      <c r="J40" s="84">
        <v>150948116886.43002</v>
      </c>
      <c r="L40" s="87"/>
    </row>
    <row r="41" spans="2:12" s="2" customFormat="1" ht="16.5" customHeight="1" x14ac:dyDescent="0.25">
      <c r="B41" s="83" t="s">
        <v>566</v>
      </c>
      <c r="C41" s="2" t="s">
        <v>603</v>
      </c>
      <c r="D41" s="429" t="s">
        <v>567</v>
      </c>
      <c r="E41" s="84">
        <v>1</v>
      </c>
      <c r="F41" s="85">
        <v>115000000</v>
      </c>
      <c r="G41" s="84">
        <v>130876678.08219001</v>
      </c>
      <c r="H41" s="84">
        <v>584779500000</v>
      </c>
      <c r="I41" s="84">
        <v>-48984230470</v>
      </c>
      <c r="J41" s="84">
        <v>780241664088</v>
      </c>
      <c r="L41" s="87"/>
    </row>
    <row r="42" spans="2:12" s="2" customFormat="1" ht="16.5" customHeight="1" x14ac:dyDescent="0.25">
      <c r="B42" s="83" t="s">
        <v>642</v>
      </c>
      <c r="C42" s="2" t="s">
        <v>603</v>
      </c>
      <c r="D42" s="429" t="s">
        <v>567</v>
      </c>
      <c r="E42" s="84">
        <v>1</v>
      </c>
      <c r="F42" s="85">
        <v>105000000</v>
      </c>
      <c r="G42" s="84">
        <v>102078091.11285999</v>
      </c>
      <c r="H42" s="84">
        <v>235765070000</v>
      </c>
      <c r="I42" s="84">
        <v>37082240738</v>
      </c>
      <c r="J42" s="84">
        <v>304103378217</v>
      </c>
      <c r="L42" s="87"/>
    </row>
    <row r="43" spans="2:12" s="2" customFormat="1" ht="16.5" customHeight="1" x14ac:dyDescent="0.25">
      <c r="B43" s="83" t="s">
        <v>656</v>
      </c>
      <c r="C43" s="2" t="s">
        <v>603</v>
      </c>
      <c r="D43" s="429" t="s">
        <v>567</v>
      </c>
      <c r="E43" s="84">
        <v>1</v>
      </c>
      <c r="F43" s="85">
        <v>100000000</v>
      </c>
      <c r="G43" s="84">
        <v>99907639.684771001</v>
      </c>
      <c r="H43" s="84">
        <v>2373667112000</v>
      </c>
      <c r="I43" s="84">
        <v>594188888234</v>
      </c>
      <c r="J43" s="84">
        <v>3344140055113.0005</v>
      </c>
      <c r="L43" s="87"/>
    </row>
    <row r="44" spans="2:12" s="2" customFormat="1" ht="16.5" customHeight="1" x14ac:dyDescent="0.25">
      <c r="B44" s="83" t="s">
        <v>657</v>
      </c>
      <c r="C44" s="2" t="s">
        <v>603</v>
      </c>
      <c r="D44" s="429" t="s">
        <v>659</v>
      </c>
      <c r="E44" s="84"/>
      <c r="F44" s="85">
        <v>4048832577</v>
      </c>
      <c r="G44" s="84">
        <v>4048832577</v>
      </c>
      <c r="H44" s="84" t="s">
        <v>677</v>
      </c>
      <c r="I44" s="84" t="s">
        <v>677</v>
      </c>
      <c r="J44" s="84" t="s">
        <v>677</v>
      </c>
      <c r="L44" s="87"/>
    </row>
    <row r="45" spans="2:12" s="2" customFormat="1" ht="16.5" customHeight="1" x14ac:dyDescent="0.25">
      <c r="B45" s="83" t="s">
        <v>658</v>
      </c>
      <c r="C45" s="2" t="s">
        <v>603</v>
      </c>
      <c r="D45" s="429" t="s">
        <v>660</v>
      </c>
      <c r="E45" s="84">
        <v>1</v>
      </c>
      <c r="F45" s="85">
        <v>395013815</v>
      </c>
      <c r="G45" s="84">
        <v>304333646</v>
      </c>
      <c r="H45" s="84">
        <v>74203200000</v>
      </c>
      <c r="I45" s="84">
        <v>5089678921</v>
      </c>
      <c r="J45" s="84">
        <v>125853106134</v>
      </c>
      <c r="L45" s="87"/>
    </row>
    <row r="46" spans="2:12" s="2" customFormat="1" ht="15" x14ac:dyDescent="0.25">
      <c r="B46" s="80" t="s">
        <v>278</v>
      </c>
      <c r="C46" s="80"/>
      <c r="D46" s="430"/>
      <c r="E46" s="80"/>
      <c r="F46" s="81"/>
      <c r="G46" s="88">
        <f>SUM(G13:G45)</f>
        <v>82907726436.572571</v>
      </c>
      <c r="H46" s="88"/>
      <c r="I46" s="88"/>
      <c r="J46" s="89"/>
    </row>
    <row r="47" spans="2:12" s="2" customFormat="1" ht="15" x14ac:dyDescent="0.25">
      <c r="B47" s="83" t="s">
        <v>642</v>
      </c>
      <c r="C47" s="2" t="s">
        <v>603</v>
      </c>
      <c r="D47" s="428" t="s">
        <v>567</v>
      </c>
      <c r="E47" s="90">
        <v>1</v>
      </c>
      <c r="F47" s="91">
        <v>100000</v>
      </c>
      <c r="G47" s="92">
        <v>101039.15887812999</v>
      </c>
      <c r="H47" s="84">
        <v>235765070000</v>
      </c>
      <c r="I47" s="84">
        <v>37082240738</v>
      </c>
      <c r="J47" s="84">
        <v>304103378217</v>
      </c>
    </row>
    <row r="48" spans="2:12" s="2" customFormat="1" ht="15" x14ac:dyDescent="0.25">
      <c r="B48" s="83" t="s">
        <v>642</v>
      </c>
      <c r="C48" s="2" t="s">
        <v>603</v>
      </c>
      <c r="D48" s="429" t="s">
        <v>567</v>
      </c>
      <c r="E48" s="90">
        <v>1</v>
      </c>
      <c r="F48" s="91">
        <v>100000</v>
      </c>
      <c r="G48" s="92">
        <v>101039.15887812999</v>
      </c>
      <c r="H48" s="84">
        <v>235765070000</v>
      </c>
      <c r="I48" s="84">
        <v>37082240738</v>
      </c>
      <c r="J48" s="84">
        <v>304103378217</v>
      </c>
    </row>
    <row r="49" spans="2:16" s="2" customFormat="1" ht="15" x14ac:dyDescent="0.25">
      <c r="B49" s="83" t="s">
        <v>642</v>
      </c>
      <c r="C49" s="2" t="s">
        <v>603</v>
      </c>
      <c r="D49" s="429" t="s">
        <v>567</v>
      </c>
      <c r="E49" s="90">
        <v>1</v>
      </c>
      <c r="F49" s="91">
        <v>100000</v>
      </c>
      <c r="G49" s="92">
        <v>101039.15887812999</v>
      </c>
      <c r="H49" s="84">
        <v>235765070000</v>
      </c>
      <c r="I49" s="84">
        <v>37082240738</v>
      </c>
      <c r="J49" s="84">
        <v>304103378217</v>
      </c>
    </row>
    <row r="50" spans="2:16" s="2" customFormat="1" ht="15" x14ac:dyDescent="0.25">
      <c r="B50" s="83" t="s">
        <v>642</v>
      </c>
      <c r="C50" s="2" t="s">
        <v>603</v>
      </c>
      <c r="D50" s="429" t="s">
        <v>567</v>
      </c>
      <c r="E50" s="90">
        <v>1</v>
      </c>
      <c r="F50" s="91">
        <v>100000</v>
      </c>
      <c r="G50" s="92">
        <v>101039.15887812999</v>
      </c>
      <c r="H50" s="84">
        <v>235765070000</v>
      </c>
      <c r="I50" s="84">
        <v>37082240738</v>
      </c>
      <c r="J50" s="84">
        <v>304103378217</v>
      </c>
    </row>
    <row r="51" spans="2:16" s="2" customFormat="1" ht="15" x14ac:dyDescent="0.25">
      <c r="B51" s="83" t="s">
        <v>642</v>
      </c>
      <c r="C51" s="2" t="s">
        <v>603</v>
      </c>
      <c r="D51" s="429" t="s">
        <v>567</v>
      </c>
      <c r="E51" s="90">
        <v>1</v>
      </c>
      <c r="F51" s="91">
        <v>100000</v>
      </c>
      <c r="G51" s="92">
        <v>101039.15887812999</v>
      </c>
      <c r="H51" s="84">
        <v>235765070000</v>
      </c>
      <c r="I51" s="84">
        <v>37082240738</v>
      </c>
      <c r="J51" s="84">
        <v>304103378217</v>
      </c>
    </row>
    <row r="52" spans="2:16" s="2" customFormat="1" ht="15" x14ac:dyDescent="0.25">
      <c r="B52" s="83" t="s">
        <v>642</v>
      </c>
      <c r="C52" s="2" t="s">
        <v>603</v>
      </c>
      <c r="D52" s="429" t="s">
        <v>567</v>
      </c>
      <c r="E52" s="90">
        <v>1</v>
      </c>
      <c r="F52" s="91">
        <v>100000</v>
      </c>
      <c r="G52" s="92">
        <v>101039.15887812999</v>
      </c>
      <c r="H52" s="84">
        <v>235765070000</v>
      </c>
      <c r="I52" s="84">
        <v>37082240738</v>
      </c>
      <c r="J52" s="84">
        <v>304103378217</v>
      </c>
    </row>
    <row r="53" spans="2:16" s="2" customFormat="1" ht="15" x14ac:dyDescent="0.25">
      <c r="B53" s="83" t="s">
        <v>642</v>
      </c>
      <c r="C53" s="2" t="s">
        <v>603</v>
      </c>
      <c r="D53" s="429" t="s">
        <v>567</v>
      </c>
      <c r="E53" s="90">
        <v>1</v>
      </c>
      <c r="F53" s="91">
        <v>100000</v>
      </c>
      <c r="G53" s="92">
        <v>101039.15887812999</v>
      </c>
      <c r="H53" s="84">
        <v>235765070000</v>
      </c>
      <c r="I53" s="84">
        <v>37082240738</v>
      </c>
      <c r="J53" s="84">
        <v>304103378217</v>
      </c>
    </row>
    <row r="54" spans="2:16" s="2" customFormat="1" ht="15" x14ac:dyDescent="0.25">
      <c r="B54" s="83" t="s">
        <v>642</v>
      </c>
      <c r="C54" s="2" t="s">
        <v>603</v>
      </c>
      <c r="D54" s="429" t="s">
        <v>567</v>
      </c>
      <c r="E54" s="90">
        <v>1</v>
      </c>
      <c r="F54" s="91">
        <v>100000</v>
      </c>
      <c r="G54" s="92">
        <v>101039.15887812999</v>
      </c>
      <c r="H54" s="84">
        <v>235765070000</v>
      </c>
      <c r="I54" s="84">
        <v>37082240738</v>
      </c>
      <c r="J54" s="84">
        <v>304103378217</v>
      </c>
    </row>
    <row r="55" spans="2:16" s="2" customFormat="1" ht="15" x14ac:dyDescent="0.25">
      <c r="B55" s="83" t="s">
        <v>642</v>
      </c>
      <c r="C55" s="2" t="s">
        <v>603</v>
      </c>
      <c r="D55" s="429" t="s">
        <v>567</v>
      </c>
      <c r="E55" s="90">
        <v>1</v>
      </c>
      <c r="F55" s="91">
        <v>100000</v>
      </c>
      <c r="G55" s="92">
        <v>101039.15887812999</v>
      </c>
      <c r="H55" s="84">
        <v>235765070000</v>
      </c>
      <c r="I55" s="84">
        <v>37082240738</v>
      </c>
      <c r="J55" s="84">
        <v>304103378217</v>
      </c>
    </row>
    <row r="56" spans="2:16" s="2" customFormat="1" ht="15" x14ac:dyDescent="0.25">
      <c r="B56" s="83" t="s">
        <v>642</v>
      </c>
      <c r="C56" s="2" t="s">
        <v>603</v>
      </c>
      <c r="D56" s="429" t="s">
        <v>567</v>
      </c>
      <c r="E56" s="90">
        <v>1</v>
      </c>
      <c r="F56" s="91">
        <v>100000</v>
      </c>
      <c r="G56" s="92">
        <v>101039.15887812999</v>
      </c>
      <c r="H56" s="84">
        <v>235765070000</v>
      </c>
      <c r="I56" s="84">
        <v>37082240738</v>
      </c>
      <c r="J56" s="84">
        <v>304103378217</v>
      </c>
    </row>
    <row r="57" spans="2:16" s="2" customFormat="1" ht="15" x14ac:dyDescent="0.25">
      <c r="B57" s="83" t="s">
        <v>642</v>
      </c>
      <c r="C57" s="2" t="s">
        <v>603</v>
      </c>
      <c r="D57" s="429" t="s">
        <v>567</v>
      </c>
      <c r="E57" s="90">
        <v>1</v>
      </c>
      <c r="F57" s="91">
        <v>100000</v>
      </c>
      <c r="G57" s="92">
        <v>101039.29696322999</v>
      </c>
      <c r="H57" s="84">
        <v>235765070000</v>
      </c>
      <c r="I57" s="84">
        <v>37082240738</v>
      </c>
      <c r="J57" s="84">
        <v>304103378217</v>
      </c>
    </row>
    <row r="58" spans="2:16" s="2" customFormat="1" ht="15" x14ac:dyDescent="0.25">
      <c r="B58" s="83" t="s">
        <v>642</v>
      </c>
      <c r="C58" s="2" t="s">
        <v>603</v>
      </c>
      <c r="D58" s="429" t="s">
        <v>567</v>
      </c>
      <c r="E58" s="90">
        <v>1</v>
      </c>
      <c r="F58" s="91">
        <v>100000</v>
      </c>
      <c r="G58" s="92">
        <v>101039.29696322999</v>
      </c>
      <c r="H58" s="84">
        <v>235765070000</v>
      </c>
      <c r="I58" s="84">
        <v>37082240738</v>
      </c>
      <c r="J58" s="84">
        <v>304103378217</v>
      </c>
    </row>
    <row r="59" spans="2:16" s="2" customFormat="1" ht="15" x14ac:dyDescent="0.25">
      <c r="B59" s="83" t="s">
        <v>642</v>
      </c>
      <c r="C59" s="2" t="s">
        <v>603</v>
      </c>
      <c r="D59" s="429" t="s">
        <v>567</v>
      </c>
      <c r="E59" s="90">
        <v>1</v>
      </c>
      <c r="F59" s="91">
        <v>100000</v>
      </c>
      <c r="G59" s="92">
        <v>101039.29696322999</v>
      </c>
      <c r="H59" s="84">
        <v>235765070000</v>
      </c>
      <c r="I59" s="84">
        <v>37082240738</v>
      </c>
      <c r="J59" s="84">
        <v>304103378217</v>
      </c>
      <c r="O59" s="93"/>
      <c r="P59" s="94"/>
    </row>
    <row r="60" spans="2:16" s="2" customFormat="1" ht="15" x14ac:dyDescent="0.25">
      <c r="B60" s="83" t="s">
        <v>642</v>
      </c>
      <c r="C60" s="2" t="s">
        <v>603</v>
      </c>
      <c r="D60" s="429" t="s">
        <v>567</v>
      </c>
      <c r="E60" s="90">
        <v>1</v>
      </c>
      <c r="F60" s="91">
        <v>100000</v>
      </c>
      <c r="G60" s="92">
        <v>101039.29696322999</v>
      </c>
      <c r="H60" s="84">
        <v>235765070000</v>
      </c>
      <c r="I60" s="84">
        <v>37082240738</v>
      </c>
      <c r="J60" s="84">
        <v>304103378217</v>
      </c>
      <c r="O60" s="93"/>
      <c r="P60" s="94"/>
    </row>
    <row r="61" spans="2:16" s="2" customFormat="1" ht="15" x14ac:dyDescent="0.25">
      <c r="B61" s="83" t="s">
        <v>642</v>
      </c>
      <c r="C61" s="2" t="s">
        <v>603</v>
      </c>
      <c r="D61" s="429" t="s">
        <v>567</v>
      </c>
      <c r="E61" s="90">
        <v>1</v>
      </c>
      <c r="F61" s="91">
        <v>100000</v>
      </c>
      <c r="G61" s="92">
        <v>101039.29696322999</v>
      </c>
      <c r="H61" s="84">
        <v>235765070000</v>
      </c>
      <c r="I61" s="84">
        <v>37082240738</v>
      </c>
      <c r="J61" s="84">
        <v>304103378217</v>
      </c>
      <c r="O61" s="72"/>
    </row>
    <row r="62" spans="2:16" s="2" customFormat="1" ht="15" x14ac:dyDescent="0.25">
      <c r="B62" s="83" t="s">
        <v>656</v>
      </c>
      <c r="C62" s="2" t="s">
        <v>603</v>
      </c>
      <c r="D62" s="429" t="s">
        <v>567</v>
      </c>
      <c r="E62" s="90">
        <v>1</v>
      </c>
      <c r="F62" s="91">
        <v>15500</v>
      </c>
      <c r="G62" s="92">
        <v>15306.174702234001</v>
      </c>
      <c r="H62" s="84">
        <v>2373667112000</v>
      </c>
      <c r="I62" s="84">
        <v>594188888234</v>
      </c>
      <c r="J62" s="84">
        <v>3344140055113.0005</v>
      </c>
    </row>
    <row r="63" spans="2:16" s="2" customFormat="1" ht="15" x14ac:dyDescent="0.25">
      <c r="B63" s="83" t="s">
        <v>661</v>
      </c>
      <c r="C63" s="2" t="s">
        <v>603</v>
      </c>
      <c r="D63" s="429" t="s">
        <v>567</v>
      </c>
      <c r="E63" s="90">
        <v>1</v>
      </c>
      <c r="F63" s="91">
        <v>100000</v>
      </c>
      <c r="G63" s="92">
        <v>99003.817412240998</v>
      </c>
      <c r="H63" s="84">
        <v>2373667112000</v>
      </c>
      <c r="I63" s="84">
        <v>594188888234</v>
      </c>
      <c r="J63" s="84">
        <v>3344140055113.0005</v>
      </c>
    </row>
    <row r="64" spans="2:16" s="2" customFormat="1" ht="15" x14ac:dyDescent="0.25">
      <c r="B64" s="83" t="s">
        <v>661</v>
      </c>
      <c r="C64" s="2" t="s">
        <v>603</v>
      </c>
      <c r="D64" s="429" t="s">
        <v>567</v>
      </c>
      <c r="E64" s="90">
        <v>1</v>
      </c>
      <c r="F64" s="91">
        <v>100000</v>
      </c>
      <c r="G64" s="92">
        <v>99010.025811818006</v>
      </c>
      <c r="H64" s="84">
        <v>2373667112000</v>
      </c>
      <c r="I64" s="84">
        <v>594188888234</v>
      </c>
      <c r="J64" s="84">
        <v>3344140055113.0005</v>
      </c>
    </row>
    <row r="65" spans="1:15" s="2" customFormat="1" ht="15" x14ac:dyDescent="0.25">
      <c r="B65" s="83" t="s">
        <v>661</v>
      </c>
      <c r="C65" s="2" t="s">
        <v>603</v>
      </c>
      <c r="D65" s="429" t="s">
        <v>565</v>
      </c>
      <c r="E65" s="90">
        <v>15</v>
      </c>
      <c r="F65" s="91">
        <v>1000</v>
      </c>
      <c r="G65" s="92">
        <v>15025.684931506999</v>
      </c>
      <c r="H65" s="84">
        <v>2373667112000</v>
      </c>
      <c r="I65" s="84">
        <v>594188888234</v>
      </c>
      <c r="J65" s="84">
        <v>3344140055113.0005</v>
      </c>
    </row>
    <row r="66" spans="1:15" s="2" customFormat="1" ht="15" x14ac:dyDescent="0.25">
      <c r="B66" s="83" t="s">
        <v>652</v>
      </c>
      <c r="C66" s="2" t="s">
        <v>603</v>
      </c>
      <c r="D66" s="429" t="s">
        <v>565</v>
      </c>
      <c r="E66" s="90">
        <v>20</v>
      </c>
      <c r="F66" s="91">
        <v>1000</v>
      </c>
      <c r="G66" s="92">
        <v>19871.616438355999</v>
      </c>
      <c r="H66" s="84">
        <v>360000000000</v>
      </c>
      <c r="I66" s="84">
        <v>94221378369</v>
      </c>
      <c r="J66" s="84">
        <v>563474895393</v>
      </c>
    </row>
    <row r="67" spans="1:15" s="2" customFormat="1" ht="15" x14ac:dyDescent="0.25">
      <c r="B67" s="83" t="s">
        <v>656</v>
      </c>
      <c r="C67" s="2" t="s">
        <v>603</v>
      </c>
      <c r="D67" s="429" t="s">
        <v>565</v>
      </c>
      <c r="E67" s="90">
        <v>3000</v>
      </c>
      <c r="F67" s="91">
        <v>1000</v>
      </c>
      <c r="G67" s="92">
        <v>3005846.1570011</v>
      </c>
      <c r="H67" s="84">
        <v>2373667112000</v>
      </c>
      <c r="I67" s="84">
        <v>594188888234</v>
      </c>
      <c r="J67" s="84">
        <v>3344140055113.0005</v>
      </c>
    </row>
    <row r="68" spans="1:15" s="2" customFormat="1" ht="15" x14ac:dyDescent="0.25">
      <c r="B68" s="83" t="s">
        <v>662</v>
      </c>
      <c r="C68" s="2" t="s">
        <v>671</v>
      </c>
      <c r="D68" s="429" t="s">
        <v>565</v>
      </c>
      <c r="E68" s="90">
        <v>2000</v>
      </c>
      <c r="F68" s="91">
        <v>1000</v>
      </c>
      <c r="G68" s="92">
        <v>2012876.7123288</v>
      </c>
      <c r="H68" s="84">
        <v>599980000000</v>
      </c>
      <c r="I68" s="84">
        <v>117937036529</v>
      </c>
      <c r="J68" s="84">
        <v>1047218108998.9999</v>
      </c>
    </row>
    <row r="69" spans="1:15" s="2" customFormat="1" ht="15" x14ac:dyDescent="0.25">
      <c r="B69" s="83" t="s">
        <v>642</v>
      </c>
      <c r="C69" s="2" t="s">
        <v>603</v>
      </c>
      <c r="D69" s="431" t="s">
        <v>565</v>
      </c>
      <c r="E69" s="90">
        <v>177</v>
      </c>
      <c r="F69" s="91">
        <v>1000</v>
      </c>
      <c r="G69" s="92">
        <v>178243.84931506999</v>
      </c>
      <c r="H69" s="84">
        <v>235765070000</v>
      </c>
      <c r="I69" s="84">
        <v>37082240738</v>
      </c>
      <c r="J69" s="20">
        <v>304103378217</v>
      </c>
    </row>
    <row r="70" spans="1:15" s="2" customFormat="1" ht="15" x14ac:dyDescent="0.25">
      <c r="B70" s="80" t="s">
        <v>279</v>
      </c>
      <c r="C70" s="80"/>
      <c r="D70" s="430"/>
      <c r="E70" s="80"/>
      <c r="F70" s="95"/>
      <c r="G70" s="96">
        <f>SUM(G47:G69)</f>
        <v>6960772.111538576</v>
      </c>
      <c r="H70" s="80"/>
      <c r="I70" s="80"/>
      <c r="J70" s="80"/>
      <c r="K70" s="76"/>
    </row>
    <row r="71" spans="1:15" s="2" customFormat="1" ht="15" x14ac:dyDescent="0.25">
      <c r="B71" s="80" t="s">
        <v>280</v>
      </c>
      <c r="C71" s="80"/>
      <c r="D71" s="430"/>
      <c r="E71" s="80"/>
      <c r="F71" s="95"/>
      <c r="G71" s="96">
        <v>7263.59</v>
      </c>
      <c r="H71" s="80"/>
      <c r="I71" s="80"/>
      <c r="J71" s="80"/>
      <c r="K71" s="76"/>
    </row>
    <row r="72" spans="1:15" s="2" customFormat="1" ht="15" x14ac:dyDescent="0.25">
      <c r="B72" s="80" t="s">
        <v>281</v>
      </c>
      <c r="C72" s="80"/>
      <c r="D72" s="430"/>
      <c r="E72" s="80"/>
      <c r="F72" s="95"/>
      <c r="G72" s="88">
        <f>+G71*G70</f>
        <v>50560194701.650482</v>
      </c>
      <c r="H72" s="80"/>
      <c r="I72" s="80"/>
      <c r="J72" s="80"/>
      <c r="K72" s="76"/>
    </row>
    <row r="73" spans="1:15" s="2" customFormat="1" ht="15" x14ac:dyDescent="0.25">
      <c r="B73" s="80" t="s">
        <v>636</v>
      </c>
      <c r="C73" s="80"/>
      <c r="D73" s="81"/>
      <c r="E73" s="82"/>
      <c r="F73" s="81"/>
      <c r="G73" s="88">
        <f>+G72+G46</f>
        <v>133467921138.22305</v>
      </c>
      <c r="H73" s="97"/>
      <c r="I73" s="97"/>
      <c r="J73" s="80"/>
    </row>
    <row r="74" spans="1:15" s="2" customFormat="1" ht="15" x14ac:dyDescent="0.25">
      <c r="B74" s="80" t="s">
        <v>548</v>
      </c>
      <c r="C74" s="80"/>
      <c r="D74" s="81"/>
      <c r="E74" s="82"/>
      <c r="F74" s="81"/>
      <c r="G74" s="81">
        <v>189184135426.66299</v>
      </c>
      <c r="H74" s="80"/>
      <c r="I74" s="80"/>
      <c r="J74" s="80"/>
      <c r="K74" s="76"/>
    </row>
    <row r="75" spans="1:15" s="2" customFormat="1" ht="15" x14ac:dyDescent="0.25">
      <c r="B75" s="28"/>
      <c r="C75" s="28"/>
      <c r="D75" s="98"/>
      <c r="E75" s="99"/>
      <c r="F75" s="98"/>
      <c r="G75" s="28"/>
      <c r="H75" s="28"/>
      <c r="I75" s="28"/>
      <c r="J75" s="28"/>
    </row>
    <row r="76" spans="1:15" s="2" customFormat="1" ht="15" x14ac:dyDescent="0.25">
      <c r="B76" s="80" t="s">
        <v>140</v>
      </c>
      <c r="C76" s="80"/>
      <c r="D76" s="81"/>
      <c r="E76" s="80"/>
      <c r="F76" s="81"/>
      <c r="G76" s="80"/>
      <c r="H76" s="80"/>
      <c r="I76" s="80"/>
      <c r="J76" s="80"/>
    </row>
    <row r="77" spans="1:15" s="76" customFormat="1" ht="15" x14ac:dyDescent="0.25">
      <c r="A77" s="2"/>
      <c r="B77" s="100" t="s">
        <v>663</v>
      </c>
      <c r="C77" s="100"/>
      <c r="D77" s="432" t="s">
        <v>570</v>
      </c>
      <c r="E77" s="101">
        <v>1</v>
      </c>
      <c r="F77" s="101">
        <v>200000000</v>
      </c>
      <c r="G77" s="102">
        <v>1003000000</v>
      </c>
      <c r="H77" s="419">
        <v>9200000000</v>
      </c>
      <c r="I77" s="420">
        <v>6369990194</v>
      </c>
      <c r="J77" s="103">
        <v>35494262428</v>
      </c>
    </row>
    <row r="78" spans="1:15" s="76" customFormat="1" ht="15" x14ac:dyDescent="0.25">
      <c r="A78" s="2"/>
      <c r="B78" s="83" t="s">
        <v>571</v>
      </c>
      <c r="C78" s="83"/>
      <c r="D78" s="433" t="s">
        <v>570</v>
      </c>
      <c r="E78" s="104">
        <v>4250</v>
      </c>
      <c r="F78" s="102">
        <v>1000000</v>
      </c>
      <c r="G78" s="102">
        <v>4250000000</v>
      </c>
      <c r="H78" s="524">
        <v>18000000000</v>
      </c>
      <c r="I78" s="525">
        <v>-1533036350</v>
      </c>
      <c r="J78" s="526">
        <v>16530282271</v>
      </c>
    </row>
    <row r="79" spans="1:15" s="2" customFormat="1" ht="15" customHeight="1" x14ac:dyDescent="0.25">
      <c r="B79" s="83" t="s">
        <v>569</v>
      </c>
      <c r="C79" s="83"/>
      <c r="D79" s="433" t="s">
        <v>570</v>
      </c>
      <c r="E79" s="104">
        <v>171034</v>
      </c>
      <c r="F79" s="104">
        <v>100000</v>
      </c>
      <c r="G79" s="102">
        <v>24704328739</v>
      </c>
      <c r="H79" s="421">
        <v>20146300000</v>
      </c>
      <c r="I79" s="105">
        <v>6625711252</v>
      </c>
      <c r="J79" s="105">
        <v>28217442201</v>
      </c>
    </row>
    <row r="80" spans="1:15" ht="15" x14ac:dyDescent="0.25">
      <c r="B80" s="80" t="s">
        <v>278</v>
      </c>
      <c r="C80" s="80"/>
      <c r="D80" s="430"/>
      <c r="E80" s="80"/>
      <c r="F80" s="81"/>
      <c r="G80" s="88">
        <f>SUM(G77:G79)</f>
        <v>29957328739</v>
      </c>
      <c r="H80" s="106"/>
      <c r="I80" s="106"/>
      <c r="J80" s="107"/>
      <c r="L80" s="2"/>
      <c r="M80" s="2"/>
      <c r="N80" s="2"/>
      <c r="O80" s="2"/>
    </row>
    <row r="81" spans="2:15" ht="15" x14ac:dyDescent="0.25">
      <c r="B81" s="80" t="str">
        <f>+B73</f>
        <v>TOTAL AL 31/12/2023</v>
      </c>
      <c r="C81" s="80"/>
      <c r="D81" s="80"/>
      <c r="E81" s="80"/>
      <c r="F81" s="80"/>
      <c r="G81" s="88">
        <f>+G80</f>
        <v>29957328739</v>
      </c>
      <c r="H81" s="108"/>
      <c r="I81" s="108"/>
      <c r="J81" s="108"/>
      <c r="L81" s="2"/>
      <c r="M81" s="2"/>
      <c r="N81" s="2"/>
      <c r="O81" s="2"/>
    </row>
    <row r="82" spans="2:15" ht="15" x14ac:dyDescent="0.25">
      <c r="B82" s="80" t="str">
        <f>+B74</f>
        <v>TOTAL AL 31/12/2022</v>
      </c>
      <c r="C82" s="80"/>
      <c r="D82" s="109"/>
      <c r="E82" s="109"/>
      <c r="F82" s="109"/>
      <c r="G82" s="110">
        <v>27408316538</v>
      </c>
      <c r="H82" s="80"/>
      <c r="I82" s="80"/>
      <c r="J82" s="80"/>
      <c r="L82" s="2"/>
      <c r="M82" s="2"/>
      <c r="N82" s="2"/>
      <c r="O82" s="2"/>
    </row>
    <row r="83" spans="2:15" s="2" customFormat="1" ht="15" x14ac:dyDescent="0.25">
      <c r="D83" s="111"/>
      <c r="E83" s="112"/>
      <c r="F83" s="111"/>
    </row>
    <row r="84" spans="2:15" s="2" customFormat="1" ht="15" x14ac:dyDescent="0.25">
      <c r="B84" s="113"/>
      <c r="C84" s="113"/>
      <c r="D84" s="113"/>
      <c r="E84" s="113"/>
      <c r="F84" s="114"/>
      <c r="G84" s="113"/>
      <c r="H84" s="113"/>
      <c r="I84" s="113"/>
    </row>
    <row r="85" spans="2:15" s="2" customFormat="1" ht="15" x14ac:dyDescent="0.25">
      <c r="H85" s="115"/>
      <c r="I85" s="116"/>
    </row>
    <row r="86" spans="2:15" s="2" customFormat="1" ht="45" x14ac:dyDescent="0.25">
      <c r="B86" s="77" t="s">
        <v>282</v>
      </c>
      <c r="C86" s="78" t="s">
        <v>283</v>
      </c>
      <c r="D86" s="77" t="s">
        <v>276</v>
      </c>
      <c r="E86" s="78" t="s">
        <v>275</v>
      </c>
      <c r="F86" s="77" t="s">
        <v>284</v>
      </c>
    </row>
    <row r="87" spans="2:15" s="2" customFormat="1" ht="15" x14ac:dyDescent="0.25">
      <c r="B87" s="117" t="s">
        <v>285</v>
      </c>
      <c r="C87" s="118"/>
      <c r="D87" s="434"/>
      <c r="E87" s="118"/>
      <c r="F87" s="119"/>
    </row>
    <row r="88" spans="2:15" s="2" customFormat="1" ht="15" x14ac:dyDescent="0.25">
      <c r="B88" s="83" t="s">
        <v>642</v>
      </c>
      <c r="C88" s="120" t="s">
        <v>565</v>
      </c>
      <c r="D88" s="84">
        <v>50</v>
      </c>
      <c r="E88" s="121">
        <v>1000000</v>
      </c>
      <c r="F88" s="86">
        <v>50217260.273973003</v>
      </c>
    </row>
    <row r="89" spans="2:15" s="2" customFormat="1" ht="15" x14ac:dyDescent="0.25">
      <c r="B89" s="83" t="s">
        <v>644</v>
      </c>
      <c r="C89" s="120" t="s">
        <v>565</v>
      </c>
      <c r="D89" s="84">
        <v>24</v>
      </c>
      <c r="E89" s="121">
        <v>1000000</v>
      </c>
      <c r="F89" s="84">
        <v>24692120.547945</v>
      </c>
    </row>
    <row r="90" spans="2:15" s="2" customFormat="1" ht="15" x14ac:dyDescent="0.25">
      <c r="B90" s="83" t="s">
        <v>645</v>
      </c>
      <c r="C90" s="120" t="s">
        <v>565</v>
      </c>
      <c r="D90" s="84">
        <v>100</v>
      </c>
      <c r="E90" s="121">
        <v>1000000</v>
      </c>
      <c r="F90" s="84">
        <v>100986301.36985999</v>
      </c>
    </row>
    <row r="91" spans="2:15" s="2" customFormat="1" ht="15" x14ac:dyDescent="0.25">
      <c r="B91" s="83" t="s">
        <v>646</v>
      </c>
      <c r="C91" s="120" t="s">
        <v>565</v>
      </c>
      <c r="D91" s="84">
        <v>20000</v>
      </c>
      <c r="E91" s="121">
        <v>1000000</v>
      </c>
      <c r="F91" s="84">
        <v>20066594739.726002</v>
      </c>
    </row>
    <row r="92" spans="2:15" s="2" customFormat="1" ht="15" x14ac:dyDescent="0.25">
      <c r="B92" s="83" t="s">
        <v>568</v>
      </c>
      <c r="C92" s="120" t="s">
        <v>565</v>
      </c>
      <c r="D92" s="84">
        <v>16</v>
      </c>
      <c r="E92" s="121">
        <v>1000000</v>
      </c>
      <c r="F92" s="84">
        <v>15421769.863014</v>
      </c>
    </row>
    <row r="93" spans="2:15" s="2" customFormat="1" ht="15" x14ac:dyDescent="0.25">
      <c r="B93" s="83" t="s">
        <v>568</v>
      </c>
      <c r="C93" s="120" t="s">
        <v>565</v>
      </c>
      <c r="D93" s="84">
        <v>50</v>
      </c>
      <c r="E93" s="121">
        <v>1000000</v>
      </c>
      <c r="F93" s="84">
        <v>50240000</v>
      </c>
    </row>
    <row r="94" spans="2:15" s="2" customFormat="1" ht="15" x14ac:dyDescent="0.25">
      <c r="B94" s="83" t="s">
        <v>647</v>
      </c>
      <c r="C94" s="120" t="s">
        <v>565</v>
      </c>
      <c r="D94" s="84">
        <v>2</v>
      </c>
      <c r="E94" s="121">
        <v>1000000</v>
      </c>
      <c r="F94" s="84">
        <v>2026027.3972602999</v>
      </c>
    </row>
    <row r="95" spans="2:15" s="2" customFormat="1" ht="15" x14ac:dyDescent="0.25">
      <c r="B95" s="83" t="s">
        <v>647</v>
      </c>
      <c r="C95" s="120" t="s">
        <v>565</v>
      </c>
      <c r="D95" s="84">
        <v>10</v>
      </c>
      <c r="E95" s="121">
        <v>1000000</v>
      </c>
      <c r="F95" s="84">
        <v>10125972.602739999</v>
      </c>
    </row>
    <row r="96" spans="2:15" s="2" customFormat="1" ht="15" x14ac:dyDescent="0.25">
      <c r="B96" s="83" t="s">
        <v>648</v>
      </c>
      <c r="C96" s="120" t="s">
        <v>565</v>
      </c>
      <c r="D96" s="84">
        <v>244</v>
      </c>
      <c r="E96" s="121">
        <v>1000000</v>
      </c>
      <c r="F96" s="84">
        <v>249951898.68493</v>
      </c>
    </row>
    <row r="97" spans="2:6" s="2" customFormat="1" ht="15" x14ac:dyDescent="0.25">
      <c r="B97" s="83" t="s">
        <v>647</v>
      </c>
      <c r="C97" s="120" t="s">
        <v>565</v>
      </c>
      <c r="D97" s="84">
        <v>100</v>
      </c>
      <c r="E97" s="121">
        <v>1000000</v>
      </c>
      <c r="F97" s="84">
        <v>101557397.26027</v>
      </c>
    </row>
    <row r="98" spans="2:6" s="2" customFormat="1" ht="15" x14ac:dyDescent="0.25">
      <c r="B98" s="83" t="s">
        <v>649</v>
      </c>
      <c r="C98" s="120" t="s">
        <v>565</v>
      </c>
      <c r="D98" s="84">
        <v>17</v>
      </c>
      <c r="E98" s="121">
        <v>1000000</v>
      </c>
      <c r="F98" s="84">
        <v>17024684.931506999</v>
      </c>
    </row>
    <row r="99" spans="2:6" s="2" customFormat="1" ht="15" x14ac:dyDescent="0.25">
      <c r="B99" s="83" t="s">
        <v>649</v>
      </c>
      <c r="C99" s="120" t="s">
        <v>565</v>
      </c>
      <c r="D99" s="84">
        <v>282</v>
      </c>
      <c r="E99" s="121">
        <v>1000000</v>
      </c>
      <c r="F99" s="84">
        <v>282239945.20548052</v>
      </c>
    </row>
    <row r="100" spans="2:6" s="2" customFormat="1" ht="15" x14ac:dyDescent="0.25">
      <c r="B100" s="83" t="s">
        <v>649</v>
      </c>
      <c r="C100" s="120" t="s">
        <v>565</v>
      </c>
      <c r="D100" s="84">
        <v>47</v>
      </c>
      <c r="E100" s="121">
        <v>1000000</v>
      </c>
      <c r="F100" s="84">
        <v>47413151.890410997</v>
      </c>
    </row>
    <row r="101" spans="2:6" s="2" customFormat="1" ht="15" x14ac:dyDescent="0.25">
      <c r="B101" s="83" t="s">
        <v>650</v>
      </c>
      <c r="C101" s="120" t="s">
        <v>565</v>
      </c>
      <c r="D101" s="84">
        <v>60</v>
      </c>
      <c r="E101" s="121">
        <v>1000000</v>
      </c>
      <c r="F101" s="84">
        <v>60073972.602739997</v>
      </c>
    </row>
    <row r="102" spans="2:6" s="2" customFormat="1" ht="15" x14ac:dyDescent="0.25">
      <c r="B102" s="83" t="s">
        <v>650</v>
      </c>
      <c r="C102" s="120" t="s">
        <v>565</v>
      </c>
      <c r="D102" s="84">
        <v>6</v>
      </c>
      <c r="E102" s="121">
        <v>1000000</v>
      </c>
      <c r="F102" s="84">
        <v>6007232.8767122999</v>
      </c>
    </row>
    <row r="103" spans="2:6" s="2" customFormat="1" ht="15" x14ac:dyDescent="0.25">
      <c r="B103" s="83" t="s">
        <v>650</v>
      </c>
      <c r="C103" s="120" t="s">
        <v>565</v>
      </c>
      <c r="D103" s="84">
        <v>30</v>
      </c>
      <c r="E103" s="121">
        <v>1000000</v>
      </c>
      <c r="F103" s="84">
        <v>29815808.219177999</v>
      </c>
    </row>
    <row r="104" spans="2:6" s="2" customFormat="1" ht="15" x14ac:dyDescent="0.25">
      <c r="B104" s="83" t="s">
        <v>568</v>
      </c>
      <c r="C104" s="120" t="s">
        <v>565</v>
      </c>
      <c r="D104" s="84">
        <v>244</v>
      </c>
      <c r="E104" s="121">
        <v>1000000</v>
      </c>
      <c r="F104" s="84">
        <v>250818630.15858001</v>
      </c>
    </row>
    <row r="105" spans="2:6" s="2" customFormat="1" ht="15" x14ac:dyDescent="0.25">
      <c r="B105" s="83" t="s">
        <v>651</v>
      </c>
      <c r="C105" s="120" t="s">
        <v>565</v>
      </c>
      <c r="D105" s="84">
        <v>257</v>
      </c>
      <c r="E105" s="121">
        <v>1000000</v>
      </c>
      <c r="F105" s="84">
        <v>259816438.35616001</v>
      </c>
    </row>
    <row r="106" spans="2:6" s="2" customFormat="1" ht="15" x14ac:dyDescent="0.25">
      <c r="B106" s="83" t="s">
        <v>648</v>
      </c>
      <c r="C106" s="120" t="s">
        <v>565</v>
      </c>
      <c r="D106" s="84">
        <v>300</v>
      </c>
      <c r="E106" s="121">
        <v>1000000</v>
      </c>
      <c r="F106" s="84">
        <v>306166849.31506997</v>
      </c>
    </row>
    <row r="107" spans="2:6" s="2" customFormat="1" ht="15" x14ac:dyDescent="0.25">
      <c r="B107" s="83" t="s">
        <v>650</v>
      </c>
      <c r="C107" s="120" t="s">
        <v>565</v>
      </c>
      <c r="D107" s="84">
        <v>494</v>
      </c>
      <c r="E107" s="121">
        <v>1000000</v>
      </c>
      <c r="F107" s="84">
        <v>501741589.04110003</v>
      </c>
    </row>
    <row r="108" spans="2:6" s="2" customFormat="1" ht="15" x14ac:dyDescent="0.25">
      <c r="B108" s="83" t="s">
        <v>650</v>
      </c>
      <c r="C108" s="120" t="s">
        <v>565</v>
      </c>
      <c r="D108" s="84">
        <v>696</v>
      </c>
      <c r="E108" s="121">
        <v>1000000</v>
      </c>
      <c r="F108" s="84">
        <v>707204646.57534003</v>
      </c>
    </row>
    <row r="109" spans="2:6" s="2" customFormat="1" ht="15" x14ac:dyDescent="0.25">
      <c r="B109" s="83" t="s">
        <v>568</v>
      </c>
      <c r="C109" s="120" t="s">
        <v>565</v>
      </c>
      <c r="D109" s="84">
        <v>65</v>
      </c>
      <c r="E109" s="121">
        <v>1000000</v>
      </c>
      <c r="F109" s="84">
        <v>65666027.397260003</v>
      </c>
    </row>
    <row r="110" spans="2:6" s="2" customFormat="1" ht="15" x14ac:dyDescent="0.25">
      <c r="B110" s="83" t="s">
        <v>652</v>
      </c>
      <c r="C110" s="120" t="s">
        <v>565</v>
      </c>
      <c r="D110" s="84">
        <v>108</v>
      </c>
      <c r="E110" s="121">
        <v>1000000</v>
      </c>
      <c r="F110" s="84">
        <v>108380475.33464</v>
      </c>
    </row>
    <row r="111" spans="2:6" s="2" customFormat="1" ht="15" x14ac:dyDescent="0.25">
      <c r="B111" s="83" t="s">
        <v>653</v>
      </c>
      <c r="C111" s="120" t="s">
        <v>565</v>
      </c>
      <c r="D111" s="84">
        <v>2500</v>
      </c>
      <c r="E111" s="121">
        <v>1000000</v>
      </c>
      <c r="F111" s="84">
        <v>2502260273.9726</v>
      </c>
    </row>
    <row r="112" spans="2:6" s="2" customFormat="1" ht="15" x14ac:dyDescent="0.25">
      <c r="B112" s="83" t="s">
        <v>654</v>
      </c>
      <c r="C112" s="120" t="s">
        <v>565</v>
      </c>
      <c r="D112" s="84">
        <v>30000</v>
      </c>
      <c r="E112" s="121">
        <v>1000000</v>
      </c>
      <c r="F112" s="84">
        <v>31502345753.424999</v>
      </c>
    </row>
    <row r="113" spans="2:6" s="2" customFormat="1" ht="15" x14ac:dyDescent="0.25">
      <c r="B113" s="83" t="s">
        <v>654</v>
      </c>
      <c r="C113" s="120" t="s">
        <v>565</v>
      </c>
      <c r="D113" s="84">
        <v>20000</v>
      </c>
      <c r="E113" s="121">
        <v>1000000</v>
      </c>
      <c r="F113" s="84">
        <v>20575013698.630001</v>
      </c>
    </row>
    <row r="114" spans="2:6" s="2" customFormat="1" ht="15" x14ac:dyDescent="0.25">
      <c r="B114" s="83" t="s">
        <v>653</v>
      </c>
      <c r="C114" s="120" t="s">
        <v>567</v>
      </c>
      <c r="D114" s="84">
        <v>1</v>
      </c>
      <c r="E114" s="121">
        <v>120000000</v>
      </c>
      <c r="F114" s="84">
        <v>120086593.02584</v>
      </c>
    </row>
    <row r="115" spans="2:6" s="2" customFormat="1" ht="15" x14ac:dyDescent="0.25">
      <c r="B115" s="83" t="s">
        <v>655</v>
      </c>
      <c r="C115" s="120" t="s">
        <v>567</v>
      </c>
      <c r="D115" s="84">
        <v>1</v>
      </c>
      <c r="E115" s="121">
        <v>200000000</v>
      </c>
      <c r="F115" s="84">
        <v>207808546.00915</v>
      </c>
    </row>
    <row r="116" spans="2:6" s="2" customFormat="1" ht="15" x14ac:dyDescent="0.25">
      <c r="B116" s="83" t="s">
        <v>566</v>
      </c>
      <c r="C116" s="120" t="s">
        <v>567</v>
      </c>
      <c r="D116" s="84">
        <v>1</v>
      </c>
      <c r="E116" s="121">
        <v>115000000</v>
      </c>
      <c r="F116" s="84">
        <v>130876678.08219001</v>
      </c>
    </row>
    <row r="117" spans="2:6" s="2" customFormat="1" ht="15" x14ac:dyDescent="0.25">
      <c r="B117" s="83" t="s">
        <v>642</v>
      </c>
      <c r="C117" s="120" t="s">
        <v>567</v>
      </c>
      <c r="D117" s="84">
        <v>1</v>
      </c>
      <c r="E117" s="121">
        <v>105000000</v>
      </c>
      <c r="F117" s="84">
        <v>102078091.11285999</v>
      </c>
    </row>
    <row r="118" spans="2:6" s="2" customFormat="1" ht="15" x14ac:dyDescent="0.25">
      <c r="B118" s="83" t="s">
        <v>656</v>
      </c>
      <c r="C118" s="120" t="s">
        <v>567</v>
      </c>
      <c r="D118" s="84">
        <v>1</v>
      </c>
      <c r="E118" s="121">
        <v>100000000</v>
      </c>
      <c r="F118" s="84">
        <v>99907639.684771001</v>
      </c>
    </row>
    <row r="119" spans="2:6" s="2" customFormat="1" ht="15" x14ac:dyDescent="0.25">
      <c r="B119" s="83" t="s">
        <v>657</v>
      </c>
      <c r="C119" s="120" t="s">
        <v>659</v>
      </c>
      <c r="D119" s="84"/>
      <c r="E119" s="121">
        <v>4048832577</v>
      </c>
      <c r="F119" s="84">
        <v>4048832577</v>
      </c>
    </row>
    <row r="120" spans="2:6" s="2" customFormat="1" ht="15" x14ac:dyDescent="0.25">
      <c r="B120" s="83" t="s">
        <v>658</v>
      </c>
      <c r="C120" s="120" t="s">
        <v>660</v>
      </c>
      <c r="D120" s="84">
        <v>1</v>
      </c>
      <c r="E120" s="121">
        <v>395013815</v>
      </c>
      <c r="F120" s="84">
        <v>304333646</v>
      </c>
    </row>
    <row r="121" spans="2:6" s="2" customFormat="1" ht="15" x14ac:dyDescent="0.25">
      <c r="B121" s="80" t="s">
        <v>278</v>
      </c>
      <c r="C121" s="88">
        <f>SUM(C88:C120)</f>
        <v>0</v>
      </c>
      <c r="D121" s="88">
        <f>SUM(D88:D120)</f>
        <v>75708</v>
      </c>
      <c r="E121" s="98"/>
      <c r="F121" s="88">
        <f>SUM(F88:F120)</f>
        <v>82907726436.572571</v>
      </c>
    </row>
    <row r="122" spans="2:6" s="2" customFormat="1" ht="15" x14ac:dyDescent="0.25">
      <c r="B122" s="83" t="s">
        <v>642</v>
      </c>
      <c r="C122" s="120" t="s">
        <v>567</v>
      </c>
      <c r="D122" s="90">
        <v>1</v>
      </c>
      <c r="E122" s="91">
        <v>100000</v>
      </c>
      <c r="F122" s="92">
        <v>101039.15887812999</v>
      </c>
    </row>
    <row r="123" spans="2:6" s="2" customFormat="1" ht="15" x14ac:dyDescent="0.25">
      <c r="B123" s="83" t="s">
        <v>642</v>
      </c>
      <c r="C123" s="120" t="s">
        <v>567</v>
      </c>
      <c r="D123" s="90">
        <v>1</v>
      </c>
      <c r="E123" s="91">
        <v>100000</v>
      </c>
      <c r="F123" s="92">
        <v>101039.15887812999</v>
      </c>
    </row>
    <row r="124" spans="2:6" s="2" customFormat="1" ht="15" x14ac:dyDescent="0.25">
      <c r="B124" s="83" t="s">
        <v>642</v>
      </c>
      <c r="C124" s="120" t="s">
        <v>567</v>
      </c>
      <c r="D124" s="90">
        <v>1</v>
      </c>
      <c r="E124" s="91">
        <v>100000</v>
      </c>
      <c r="F124" s="92">
        <v>101039.15887812999</v>
      </c>
    </row>
    <row r="125" spans="2:6" s="2" customFormat="1" ht="15" x14ac:dyDescent="0.25">
      <c r="B125" s="83" t="s">
        <v>642</v>
      </c>
      <c r="C125" s="120" t="s">
        <v>567</v>
      </c>
      <c r="D125" s="90">
        <v>1</v>
      </c>
      <c r="E125" s="91">
        <v>100000</v>
      </c>
      <c r="F125" s="92">
        <v>101039.15887812999</v>
      </c>
    </row>
    <row r="126" spans="2:6" s="2" customFormat="1" ht="15" x14ac:dyDescent="0.25">
      <c r="B126" s="83" t="s">
        <v>642</v>
      </c>
      <c r="C126" s="120" t="s">
        <v>567</v>
      </c>
      <c r="D126" s="90">
        <v>1</v>
      </c>
      <c r="E126" s="91">
        <v>100000</v>
      </c>
      <c r="F126" s="92">
        <v>101039.15887812999</v>
      </c>
    </row>
    <row r="127" spans="2:6" s="2" customFormat="1" ht="15" x14ac:dyDescent="0.25">
      <c r="B127" s="83" t="s">
        <v>642</v>
      </c>
      <c r="C127" s="120" t="s">
        <v>567</v>
      </c>
      <c r="D127" s="90">
        <v>1</v>
      </c>
      <c r="E127" s="91">
        <v>100000</v>
      </c>
      <c r="F127" s="92">
        <v>101039.15887812999</v>
      </c>
    </row>
    <row r="128" spans="2:6" s="2" customFormat="1" ht="15" x14ac:dyDescent="0.25">
      <c r="B128" s="83" t="s">
        <v>642</v>
      </c>
      <c r="C128" s="120" t="s">
        <v>567</v>
      </c>
      <c r="D128" s="90">
        <v>1</v>
      </c>
      <c r="E128" s="91">
        <v>100000</v>
      </c>
      <c r="F128" s="92">
        <v>101039.15887812999</v>
      </c>
    </row>
    <row r="129" spans="2:6" s="2" customFormat="1" ht="15" x14ac:dyDescent="0.25">
      <c r="B129" s="83" t="s">
        <v>642</v>
      </c>
      <c r="C129" s="120" t="s">
        <v>567</v>
      </c>
      <c r="D129" s="90">
        <v>1</v>
      </c>
      <c r="E129" s="91">
        <v>100000</v>
      </c>
      <c r="F129" s="92">
        <v>101039.15887812999</v>
      </c>
    </row>
    <row r="130" spans="2:6" s="2" customFormat="1" ht="15" x14ac:dyDescent="0.25">
      <c r="B130" s="83" t="s">
        <v>642</v>
      </c>
      <c r="C130" s="120" t="s">
        <v>567</v>
      </c>
      <c r="D130" s="90">
        <v>1</v>
      </c>
      <c r="E130" s="91">
        <v>100000</v>
      </c>
      <c r="F130" s="92">
        <v>101039.15887812999</v>
      </c>
    </row>
    <row r="131" spans="2:6" s="2" customFormat="1" ht="15" x14ac:dyDescent="0.25">
      <c r="B131" s="83" t="s">
        <v>642</v>
      </c>
      <c r="C131" s="120" t="s">
        <v>567</v>
      </c>
      <c r="D131" s="90">
        <v>1</v>
      </c>
      <c r="E131" s="91">
        <v>100000</v>
      </c>
      <c r="F131" s="92">
        <v>101039.15887812999</v>
      </c>
    </row>
    <row r="132" spans="2:6" s="2" customFormat="1" ht="15" x14ac:dyDescent="0.25">
      <c r="B132" s="83" t="s">
        <v>642</v>
      </c>
      <c r="C132" s="120" t="s">
        <v>567</v>
      </c>
      <c r="D132" s="90">
        <v>1</v>
      </c>
      <c r="E132" s="91">
        <v>100000</v>
      </c>
      <c r="F132" s="92">
        <v>101039.29696322999</v>
      </c>
    </row>
    <row r="133" spans="2:6" s="2" customFormat="1" ht="15" x14ac:dyDescent="0.25">
      <c r="B133" s="83" t="s">
        <v>642</v>
      </c>
      <c r="C133" s="120" t="s">
        <v>567</v>
      </c>
      <c r="D133" s="90">
        <v>1</v>
      </c>
      <c r="E133" s="91">
        <v>100000</v>
      </c>
      <c r="F133" s="92">
        <v>101039.29696322999</v>
      </c>
    </row>
    <row r="134" spans="2:6" s="2" customFormat="1" ht="15" x14ac:dyDescent="0.25">
      <c r="B134" s="83" t="s">
        <v>642</v>
      </c>
      <c r="C134" s="120" t="s">
        <v>567</v>
      </c>
      <c r="D134" s="90">
        <v>1</v>
      </c>
      <c r="E134" s="91">
        <v>100000</v>
      </c>
      <c r="F134" s="92">
        <v>101039.29696322999</v>
      </c>
    </row>
    <row r="135" spans="2:6" s="2" customFormat="1" ht="15" x14ac:dyDescent="0.25">
      <c r="B135" s="83" t="s">
        <v>642</v>
      </c>
      <c r="C135" s="120" t="s">
        <v>567</v>
      </c>
      <c r="D135" s="90">
        <v>1</v>
      </c>
      <c r="E135" s="91">
        <v>100000</v>
      </c>
      <c r="F135" s="92">
        <v>101039.29696322999</v>
      </c>
    </row>
    <row r="136" spans="2:6" s="2" customFormat="1" ht="15" x14ac:dyDescent="0.25">
      <c r="B136" s="83" t="s">
        <v>642</v>
      </c>
      <c r="C136" s="120" t="s">
        <v>567</v>
      </c>
      <c r="D136" s="90">
        <v>1</v>
      </c>
      <c r="E136" s="91">
        <v>100000</v>
      </c>
      <c r="F136" s="92">
        <v>101039.29696322999</v>
      </c>
    </row>
    <row r="137" spans="2:6" s="2" customFormat="1" ht="15" x14ac:dyDescent="0.25">
      <c r="B137" s="83" t="s">
        <v>656</v>
      </c>
      <c r="C137" s="120" t="s">
        <v>567</v>
      </c>
      <c r="D137" s="90">
        <v>1</v>
      </c>
      <c r="E137" s="91">
        <v>15500</v>
      </c>
      <c r="F137" s="92">
        <v>15306.174702234001</v>
      </c>
    </row>
    <row r="138" spans="2:6" s="2" customFormat="1" ht="15" x14ac:dyDescent="0.25">
      <c r="B138" s="83" t="s">
        <v>661</v>
      </c>
      <c r="C138" s="120" t="s">
        <v>567</v>
      </c>
      <c r="D138" s="90">
        <v>1</v>
      </c>
      <c r="E138" s="91">
        <v>100000</v>
      </c>
      <c r="F138" s="92">
        <v>99003.817412240998</v>
      </c>
    </row>
    <row r="139" spans="2:6" s="2" customFormat="1" ht="15" x14ac:dyDescent="0.25">
      <c r="B139" s="83" t="s">
        <v>661</v>
      </c>
      <c r="C139" s="120" t="s">
        <v>567</v>
      </c>
      <c r="D139" s="90">
        <v>1</v>
      </c>
      <c r="E139" s="91">
        <v>100000</v>
      </c>
      <c r="F139" s="92">
        <v>99010.025811818006</v>
      </c>
    </row>
    <row r="140" spans="2:6" s="2" customFormat="1" ht="15" x14ac:dyDescent="0.25">
      <c r="B140" s="83" t="s">
        <v>661</v>
      </c>
      <c r="C140" s="120" t="s">
        <v>565</v>
      </c>
      <c r="D140" s="90">
        <v>15</v>
      </c>
      <c r="E140" s="91">
        <v>1000</v>
      </c>
      <c r="F140" s="92">
        <v>15025.684931506999</v>
      </c>
    </row>
    <row r="141" spans="2:6" s="2" customFormat="1" ht="15" x14ac:dyDescent="0.25">
      <c r="B141" s="83" t="s">
        <v>652</v>
      </c>
      <c r="C141" s="120" t="s">
        <v>565</v>
      </c>
      <c r="D141" s="90">
        <v>20</v>
      </c>
      <c r="E141" s="91">
        <v>1000</v>
      </c>
      <c r="F141" s="92">
        <v>19871.616438355999</v>
      </c>
    </row>
    <row r="142" spans="2:6" s="2" customFormat="1" ht="15" x14ac:dyDescent="0.25">
      <c r="B142" s="83" t="s">
        <v>656</v>
      </c>
      <c r="C142" s="120" t="s">
        <v>565</v>
      </c>
      <c r="D142" s="90">
        <v>3000</v>
      </c>
      <c r="E142" s="91">
        <v>1000</v>
      </c>
      <c r="F142" s="92">
        <v>3005846.1570011</v>
      </c>
    </row>
    <row r="143" spans="2:6" s="2" customFormat="1" ht="15" x14ac:dyDescent="0.25">
      <c r="B143" s="83" t="s">
        <v>662</v>
      </c>
      <c r="C143" s="120" t="s">
        <v>565</v>
      </c>
      <c r="D143" s="90">
        <v>2000</v>
      </c>
      <c r="E143" s="91">
        <v>1000</v>
      </c>
      <c r="F143" s="92">
        <v>2012876.7123288</v>
      </c>
    </row>
    <row r="144" spans="2:6" s="2" customFormat="1" ht="15" x14ac:dyDescent="0.25">
      <c r="B144" s="83" t="s">
        <v>642</v>
      </c>
      <c r="C144" s="120" t="s">
        <v>565</v>
      </c>
      <c r="D144" s="90">
        <v>177</v>
      </c>
      <c r="E144" s="91">
        <v>1000</v>
      </c>
      <c r="F144" s="92">
        <v>178243.84931506999</v>
      </c>
    </row>
    <row r="145" spans="2:14" ht="15" x14ac:dyDescent="0.25">
      <c r="B145" s="80" t="s">
        <v>279</v>
      </c>
      <c r="C145" s="96"/>
      <c r="D145" s="96"/>
      <c r="E145" s="95"/>
      <c r="F145" s="96">
        <f>SUM(F122:F144)</f>
        <v>6960772.111538576</v>
      </c>
      <c r="G145" s="76"/>
      <c r="H145" s="76"/>
      <c r="I145" s="76"/>
      <c r="J145" s="74"/>
      <c r="K145" s="73"/>
      <c r="N145" s="2"/>
    </row>
    <row r="146" spans="2:14" ht="15" x14ac:dyDescent="0.25">
      <c r="B146" s="80" t="s">
        <v>280</v>
      </c>
      <c r="C146" s="96"/>
      <c r="D146" s="96"/>
      <c r="E146" s="122"/>
      <c r="F146" s="96">
        <v>7263.59</v>
      </c>
      <c r="G146" s="2"/>
      <c r="H146" s="2"/>
      <c r="I146" s="2"/>
      <c r="J146" s="74"/>
      <c r="K146" s="73"/>
      <c r="N146" s="2"/>
    </row>
    <row r="147" spans="2:14" ht="15" x14ac:dyDescent="0.25">
      <c r="B147" s="80" t="s">
        <v>281</v>
      </c>
      <c r="C147" s="88"/>
      <c r="D147" s="88"/>
      <c r="E147" s="98"/>
      <c r="F147" s="88">
        <f>+F145*F146</f>
        <v>50560194701.650482</v>
      </c>
      <c r="G147" s="2"/>
      <c r="H147" s="2"/>
      <c r="I147" s="2"/>
      <c r="J147" s="74"/>
      <c r="K147" s="73"/>
      <c r="N147" s="2"/>
    </row>
    <row r="148" spans="2:14" ht="15" x14ac:dyDescent="0.25">
      <c r="B148" s="80" t="str">
        <f>+B81</f>
        <v>TOTAL AL 31/12/2023</v>
      </c>
      <c r="C148" s="81"/>
      <c r="D148" s="81"/>
      <c r="E148" s="81"/>
      <c r="F148" s="81">
        <f>+F147+F121</f>
        <v>133467921138.22305</v>
      </c>
      <c r="G148" s="2"/>
      <c r="H148" s="2"/>
      <c r="I148" s="2"/>
      <c r="J148" s="74"/>
      <c r="K148" s="73"/>
      <c r="N148" s="2"/>
    </row>
    <row r="149" spans="2:14" ht="15" x14ac:dyDescent="0.25">
      <c r="B149" s="80" t="str">
        <f>+B82</f>
        <v>TOTAL AL 31/12/2022</v>
      </c>
      <c r="C149" s="123"/>
      <c r="D149" s="123"/>
      <c r="E149" s="123"/>
      <c r="F149" s="81">
        <v>189184135426.66299</v>
      </c>
      <c r="G149" s="2"/>
      <c r="H149" s="74"/>
      <c r="K149" s="73"/>
      <c r="L149" s="2"/>
    </row>
    <row r="150" spans="2:14" ht="15" x14ac:dyDescent="0.25">
      <c r="B150" s="28"/>
      <c r="C150" s="98"/>
      <c r="D150" s="99"/>
      <c r="E150" s="98"/>
      <c r="F150" s="28"/>
      <c r="G150" s="2"/>
      <c r="H150" s="2"/>
      <c r="I150" s="2"/>
      <c r="J150" s="74"/>
      <c r="K150" s="73"/>
    </row>
    <row r="151" spans="2:14" ht="15" x14ac:dyDescent="0.25">
      <c r="B151" s="80" t="s">
        <v>286</v>
      </c>
      <c r="C151" s="81"/>
      <c r="D151" s="80"/>
      <c r="E151" s="81"/>
      <c r="F151" s="80"/>
      <c r="G151" s="2"/>
      <c r="H151" s="2"/>
      <c r="I151" s="2"/>
      <c r="J151" s="74"/>
      <c r="K151" s="73"/>
    </row>
    <row r="152" spans="2:14" s="2" customFormat="1" ht="15" x14ac:dyDescent="0.25">
      <c r="B152" s="100" t="s">
        <v>663</v>
      </c>
      <c r="C152" s="124" t="s">
        <v>570</v>
      </c>
      <c r="D152" s="86">
        <v>1</v>
      </c>
      <c r="E152" s="124">
        <v>200000000</v>
      </c>
      <c r="F152" s="102">
        <v>1003000000</v>
      </c>
    </row>
    <row r="153" spans="2:14" s="2" customFormat="1" ht="15" customHeight="1" x14ac:dyDescent="0.25">
      <c r="B153" s="83" t="s">
        <v>571</v>
      </c>
      <c r="C153" s="125" t="s">
        <v>570</v>
      </c>
      <c r="D153" s="84">
        <v>4250</v>
      </c>
      <c r="E153" s="125">
        <v>1000000</v>
      </c>
      <c r="F153" s="102">
        <v>4250000000</v>
      </c>
    </row>
    <row r="154" spans="2:14" s="2" customFormat="1" ht="15" customHeight="1" x14ac:dyDescent="0.25">
      <c r="B154" s="83" t="s">
        <v>569</v>
      </c>
      <c r="C154" s="125" t="s">
        <v>570</v>
      </c>
      <c r="D154" s="84">
        <v>171034</v>
      </c>
      <c r="E154" s="125">
        <v>100000</v>
      </c>
      <c r="F154" s="102">
        <v>24704328739</v>
      </c>
    </row>
    <row r="155" spans="2:14" ht="15" x14ac:dyDescent="0.25">
      <c r="B155" s="80" t="s">
        <v>278</v>
      </c>
      <c r="C155" s="81"/>
      <c r="D155" s="81">
        <f>SUM(D152:D154)</f>
        <v>175285</v>
      </c>
      <c r="E155" s="81"/>
      <c r="F155" s="81">
        <f>SUM(F152:F154)</f>
        <v>29957328739</v>
      </c>
      <c r="G155" s="2"/>
      <c r="H155" s="2"/>
      <c r="I155" s="2"/>
      <c r="J155" s="74"/>
      <c r="K155" s="73"/>
    </row>
    <row r="156" spans="2:14" ht="15" x14ac:dyDescent="0.25">
      <c r="B156" s="80" t="str">
        <f>+B148</f>
        <v>TOTAL AL 31/12/2023</v>
      </c>
      <c r="C156" s="126"/>
      <c r="D156" s="126"/>
      <c r="E156" s="127"/>
      <c r="F156" s="110">
        <f>+F155</f>
        <v>29957328739</v>
      </c>
      <c r="G156" s="2"/>
      <c r="H156" s="2"/>
      <c r="I156" s="2"/>
      <c r="J156" s="74"/>
      <c r="K156" s="73"/>
    </row>
    <row r="157" spans="2:14" ht="15" x14ac:dyDescent="0.25">
      <c r="B157" s="80" t="str">
        <f>+B149</f>
        <v>TOTAL AL 31/12/2022</v>
      </c>
      <c r="C157" s="128"/>
      <c r="D157" s="128"/>
      <c r="E157" s="129"/>
      <c r="F157" s="128">
        <f>+$G$82</f>
        <v>27408316538</v>
      </c>
      <c r="G157" s="2"/>
      <c r="H157" s="2"/>
      <c r="I157" s="2"/>
      <c r="J157" s="74"/>
      <c r="K157" s="73"/>
    </row>
    <row r="158" spans="2:14" ht="15" x14ac:dyDescent="0.25">
      <c r="B158" s="2"/>
      <c r="C158" s="2"/>
      <c r="D158" s="2"/>
      <c r="E158" s="2"/>
      <c r="F158" s="2"/>
      <c r="G158" s="2"/>
      <c r="H158" s="2"/>
      <c r="I158" s="2"/>
      <c r="J158" s="74"/>
      <c r="K158" s="73"/>
    </row>
    <row r="159" spans="2:14" ht="15" x14ac:dyDescent="0.25">
      <c r="B159" s="2"/>
      <c r="C159" s="2"/>
      <c r="D159" s="2"/>
      <c r="E159" s="2"/>
      <c r="F159" s="2"/>
      <c r="G159" s="2"/>
      <c r="H159" s="2"/>
      <c r="I159" s="2"/>
      <c r="J159" s="74"/>
      <c r="K159" s="73"/>
    </row>
    <row r="160" spans="2:14" ht="15" x14ac:dyDescent="0.25">
      <c r="B160" s="2"/>
      <c r="C160" s="2"/>
      <c r="D160" s="457" t="s">
        <v>142</v>
      </c>
      <c r="E160" s="457"/>
      <c r="F160" s="457"/>
      <c r="G160" s="457"/>
      <c r="H160" s="2"/>
      <c r="I160" s="2"/>
      <c r="J160" s="2"/>
    </row>
    <row r="161" spans="2:11" ht="30" x14ac:dyDescent="0.2">
      <c r="B161" s="79"/>
      <c r="C161" s="79"/>
      <c r="D161" s="77" t="s">
        <v>470</v>
      </c>
      <c r="E161" s="77" t="s">
        <v>471</v>
      </c>
      <c r="F161" s="77" t="s">
        <v>491</v>
      </c>
      <c r="G161" s="77" t="s">
        <v>492</v>
      </c>
      <c r="H161" s="79"/>
      <c r="I161" s="79"/>
      <c r="J161" s="79"/>
    </row>
    <row r="162" spans="2:11" ht="15" x14ac:dyDescent="0.25">
      <c r="B162" s="2"/>
      <c r="C162" s="2"/>
      <c r="D162" s="435">
        <v>1</v>
      </c>
      <c r="E162" s="130">
        <v>200000000</v>
      </c>
      <c r="F162" s="130">
        <v>771614401</v>
      </c>
      <c r="G162" s="130">
        <v>1003000000</v>
      </c>
      <c r="H162" s="2"/>
      <c r="I162" s="2"/>
      <c r="J162" s="2"/>
    </row>
    <row r="163" spans="2:11" ht="15" x14ac:dyDescent="0.25">
      <c r="B163" s="76"/>
      <c r="C163" s="76"/>
      <c r="D163" s="127" t="str">
        <f>+B156</f>
        <v>TOTAL AL 31/12/2023</v>
      </c>
      <c r="E163" s="110">
        <f>SUM(E162)</f>
        <v>200000000</v>
      </c>
      <c r="F163" s="110">
        <f>SUM(F162)</f>
        <v>771614401</v>
      </c>
      <c r="G163" s="110">
        <f>SUM(G162)</f>
        <v>1003000000</v>
      </c>
      <c r="H163" s="76"/>
      <c r="I163" s="76"/>
      <c r="J163" s="76"/>
      <c r="K163" s="73"/>
    </row>
    <row r="164" spans="2:11" ht="15" x14ac:dyDescent="0.25">
      <c r="B164" s="76"/>
      <c r="C164" s="76"/>
      <c r="D164" s="127" t="str">
        <f>+B157</f>
        <v>TOTAL AL 31/12/2022</v>
      </c>
      <c r="E164" s="110">
        <v>200000000</v>
      </c>
      <c r="F164" s="110">
        <v>624350695</v>
      </c>
      <c r="G164" s="110">
        <v>1002000000</v>
      </c>
      <c r="H164" s="76"/>
      <c r="I164" s="76"/>
      <c r="J164" s="76"/>
      <c r="K164" s="73"/>
    </row>
    <row r="169" spans="2:11" x14ac:dyDescent="0.2">
      <c r="B169" s="131"/>
      <c r="C169" s="131"/>
    </row>
  </sheetData>
  <mergeCells count="2">
    <mergeCell ref="D160:G160"/>
    <mergeCell ref="B6:J8"/>
  </mergeCells>
  <hyperlinks>
    <hyperlink ref="A1" location="ÍNDICE!A1" display="Indice" xr:uid="{82C26726-B993-4A41-958E-CE8079DE23C4}"/>
  </hyperlinks>
  <pageMargins left="0.25" right="0.25" top="0.75" bottom="0.75" header="0.3" footer="0.3"/>
  <pageSetup paperSize="9" scale="4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M17"/>
  <sheetViews>
    <sheetView showGridLines="0" zoomScaleNormal="100" workbookViewId="0"/>
  </sheetViews>
  <sheetFormatPr baseColWidth="10" defaultColWidth="11.42578125" defaultRowHeight="15" x14ac:dyDescent="0.25"/>
  <cols>
    <col min="1" max="1" width="7.140625" style="2" bestFit="1" customWidth="1"/>
    <col min="2" max="2" width="29" style="2" bestFit="1" customWidth="1"/>
    <col min="3" max="3" width="19.42578125" style="2" bestFit="1" customWidth="1"/>
    <col min="4" max="4" width="16.85546875" style="2" bestFit="1" customWidth="1"/>
    <col min="5" max="5" width="15.140625" style="2" bestFit="1" customWidth="1"/>
    <col min="6" max="6" width="13.28515625" style="2" bestFit="1" customWidth="1"/>
    <col min="7" max="7" width="19.42578125" style="2" bestFit="1" customWidth="1"/>
    <col min="8" max="8" width="20.7109375" style="2" bestFit="1" customWidth="1"/>
    <col min="9" max="9" width="6" style="2" bestFit="1" customWidth="1"/>
    <col min="10" max="10" width="6.5703125" style="2" bestFit="1" customWidth="1"/>
    <col min="11" max="11" width="16.85546875" style="2" bestFit="1" customWidth="1"/>
    <col min="12" max="12" width="20.7109375" style="2" bestFit="1" customWidth="1"/>
    <col min="13" max="13" width="21.85546875" style="2" bestFit="1" customWidth="1"/>
    <col min="14" max="14" width="2.85546875" style="2" customWidth="1"/>
    <col min="15" max="16384" width="11.42578125" style="2"/>
  </cols>
  <sheetData>
    <row r="1" spans="1:13" x14ac:dyDescent="0.25">
      <c r="A1" s="3" t="s">
        <v>456</v>
      </c>
    </row>
    <row r="2" spans="1:13" x14ac:dyDescent="0.25">
      <c r="A2" s="3"/>
      <c r="B2" s="503" t="s">
        <v>359</v>
      </c>
      <c r="C2" s="503"/>
      <c r="D2" s="503"/>
      <c r="E2" s="503"/>
      <c r="F2" s="503"/>
      <c r="G2" s="503"/>
      <c r="H2" s="503"/>
      <c r="I2" s="503"/>
      <c r="J2" s="503"/>
      <c r="K2" s="503"/>
      <c r="L2" s="503"/>
      <c r="M2" s="503"/>
    </row>
    <row r="3" spans="1:13" x14ac:dyDescent="0.25">
      <c r="B3" s="504" t="s">
        <v>104</v>
      </c>
      <c r="C3" s="504"/>
      <c r="D3" s="504"/>
      <c r="E3" s="504"/>
      <c r="F3" s="504"/>
      <c r="G3" s="504"/>
      <c r="H3" s="504"/>
      <c r="I3" s="504"/>
      <c r="J3" s="504"/>
      <c r="K3" s="504"/>
      <c r="L3" s="504"/>
      <c r="M3" s="504"/>
    </row>
    <row r="4" spans="1:13" x14ac:dyDescent="0.25">
      <c r="B4" s="504" t="s">
        <v>637</v>
      </c>
      <c r="C4" s="504"/>
      <c r="D4" s="504"/>
      <c r="E4" s="504"/>
      <c r="F4" s="504"/>
      <c r="G4" s="504"/>
      <c r="H4" s="504"/>
      <c r="I4" s="504"/>
      <c r="J4" s="504"/>
      <c r="K4" s="504"/>
      <c r="L4" s="504"/>
      <c r="M4" s="504"/>
    </row>
    <row r="5" spans="1:13" x14ac:dyDescent="0.25">
      <c r="B5" s="505" t="s">
        <v>472</v>
      </c>
      <c r="C5" s="505"/>
      <c r="D5" s="505"/>
      <c r="E5" s="505"/>
      <c r="F5" s="505"/>
      <c r="G5" s="505"/>
      <c r="H5" s="505"/>
      <c r="I5" s="505"/>
      <c r="J5" s="505"/>
      <c r="K5" s="505"/>
      <c r="L5" s="505"/>
      <c r="M5" s="505"/>
    </row>
    <row r="6" spans="1:13" ht="15" customHeight="1" x14ac:dyDescent="0.25">
      <c r="B6" s="506" t="s">
        <v>287</v>
      </c>
      <c r="C6" s="508" t="s">
        <v>288</v>
      </c>
      <c r="D6" s="508"/>
      <c r="E6" s="508"/>
      <c r="F6" s="508"/>
      <c r="G6" s="508"/>
      <c r="H6" s="508" t="s">
        <v>289</v>
      </c>
      <c r="I6" s="508"/>
      <c r="J6" s="508"/>
      <c r="K6" s="508"/>
      <c r="L6" s="508"/>
      <c r="M6" s="509" t="s">
        <v>290</v>
      </c>
    </row>
    <row r="7" spans="1:13" ht="30" x14ac:dyDescent="0.25">
      <c r="B7" s="507"/>
      <c r="C7" s="57" t="s">
        <v>291</v>
      </c>
      <c r="D7" s="58" t="s">
        <v>292</v>
      </c>
      <c r="E7" s="58" t="s">
        <v>293</v>
      </c>
      <c r="F7" s="57" t="s">
        <v>473</v>
      </c>
      <c r="G7" s="58" t="s">
        <v>294</v>
      </c>
      <c r="H7" s="56" t="s">
        <v>295</v>
      </c>
      <c r="I7" s="56" t="s">
        <v>292</v>
      </c>
      <c r="J7" s="59" t="s">
        <v>293</v>
      </c>
      <c r="K7" s="57" t="s">
        <v>474</v>
      </c>
      <c r="L7" s="59" t="s">
        <v>296</v>
      </c>
      <c r="M7" s="510"/>
    </row>
    <row r="8" spans="1:13" x14ac:dyDescent="0.25">
      <c r="B8" s="60" t="s">
        <v>297</v>
      </c>
      <c r="C8" s="61"/>
      <c r="D8" s="61"/>
      <c r="E8" s="61"/>
      <c r="F8" s="61"/>
      <c r="G8" s="61"/>
      <c r="H8" s="62"/>
      <c r="I8" s="61"/>
      <c r="J8" s="61"/>
      <c r="K8" s="61"/>
      <c r="L8" s="61"/>
      <c r="M8" s="61"/>
    </row>
    <row r="9" spans="1:13" x14ac:dyDescent="0.25">
      <c r="B9" s="70" t="s">
        <v>572</v>
      </c>
      <c r="C9" s="64">
        <v>613590337</v>
      </c>
      <c r="D9" s="64">
        <v>20352726</v>
      </c>
      <c r="E9" s="71">
        <v>0</v>
      </c>
      <c r="F9" s="64">
        <v>0</v>
      </c>
      <c r="G9" s="64">
        <v>633943063</v>
      </c>
      <c r="H9" s="64">
        <v>-243286447</v>
      </c>
      <c r="I9" s="71">
        <v>0</v>
      </c>
      <c r="J9" s="64">
        <v>0</v>
      </c>
      <c r="K9" s="64">
        <v>-59536256</v>
      </c>
      <c r="L9" s="64">
        <v>-302822703</v>
      </c>
      <c r="M9" s="64">
        <v>331120360</v>
      </c>
    </row>
    <row r="10" spans="1:13" x14ac:dyDescent="0.25">
      <c r="B10" s="70" t="s">
        <v>573</v>
      </c>
      <c r="C10" s="64">
        <v>364597087</v>
      </c>
      <c r="D10" s="64">
        <v>1000000</v>
      </c>
      <c r="E10" s="71">
        <v>0</v>
      </c>
      <c r="F10" s="64">
        <v>0</v>
      </c>
      <c r="G10" s="64">
        <v>365597087</v>
      </c>
      <c r="H10" s="64">
        <v>-155429878</v>
      </c>
      <c r="I10" s="71">
        <v>0</v>
      </c>
      <c r="J10" s="64">
        <v>0</v>
      </c>
      <c r="K10" s="64">
        <v>-34412852</v>
      </c>
      <c r="L10" s="64">
        <v>-189842730</v>
      </c>
      <c r="M10" s="64">
        <v>175754357</v>
      </c>
    </row>
    <row r="11" spans="1:13" x14ac:dyDescent="0.25">
      <c r="B11" s="70" t="s">
        <v>574</v>
      </c>
      <c r="C11" s="64">
        <v>682148622</v>
      </c>
      <c r="D11" s="64">
        <v>64105948</v>
      </c>
      <c r="E11" s="71">
        <v>1818182</v>
      </c>
      <c r="F11" s="64">
        <v>0</v>
      </c>
      <c r="G11" s="64">
        <v>744436388</v>
      </c>
      <c r="H11" s="64">
        <v>-422091306</v>
      </c>
      <c r="I11" s="71">
        <v>0</v>
      </c>
      <c r="J11" s="64">
        <v>0</v>
      </c>
      <c r="K11" s="64">
        <v>-127315372</v>
      </c>
      <c r="L11" s="64">
        <v>-549406678</v>
      </c>
      <c r="M11" s="64">
        <v>195029710</v>
      </c>
    </row>
    <row r="12" spans="1:13" x14ac:dyDescent="0.25">
      <c r="B12" s="70" t="s">
        <v>575</v>
      </c>
      <c r="C12" s="64">
        <v>1188239967</v>
      </c>
      <c r="D12" s="64">
        <v>0</v>
      </c>
      <c r="E12" s="71">
        <v>0</v>
      </c>
      <c r="F12" s="64">
        <v>0</v>
      </c>
      <c r="G12" s="64">
        <v>1188239967</v>
      </c>
      <c r="H12" s="64">
        <v>-507356403</v>
      </c>
      <c r="I12" s="71">
        <v>0</v>
      </c>
      <c r="J12" s="64">
        <v>0</v>
      </c>
      <c r="K12" s="64">
        <v>-94200771</v>
      </c>
      <c r="L12" s="64">
        <v>-601557174</v>
      </c>
      <c r="M12" s="64">
        <v>586682793</v>
      </c>
    </row>
    <row r="13" spans="1:13" x14ac:dyDescent="0.25">
      <c r="B13" s="70" t="s">
        <v>576</v>
      </c>
      <c r="C13" s="64">
        <v>645149399</v>
      </c>
      <c r="D13" s="64">
        <v>54996364</v>
      </c>
      <c r="E13" s="71">
        <v>0</v>
      </c>
      <c r="F13" s="64">
        <v>0</v>
      </c>
      <c r="G13" s="64">
        <v>700145763</v>
      </c>
      <c r="H13" s="64">
        <v>-631948800</v>
      </c>
      <c r="I13" s="71">
        <v>0</v>
      </c>
      <c r="J13" s="64">
        <v>0</v>
      </c>
      <c r="K13" s="64">
        <v>-5301246</v>
      </c>
      <c r="L13" s="64">
        <v>-637250046</v>
      </c>
      <c r="M13" s="64">
        <v>62895717</v>
      </c>
    </row>
    <row r="14" spans="1:13" x14ac:dyDescent="0.25">
      <c r="B14" s="70" t="s">
        <v>577</v>
      </c>
      <c r="C14" s="64">
        <v>26735570</v>
      </c>
      <c r="D14" s="64">
        <v>0</v>
      </c>
      <c r="E14" s="71">
        <v>0</v>
      </c>
      <c r="F14" s="64">
        <v>0</v>
      </c>
      <c r="G14" s="64">
        <v>26735570</v>
      </c>
      <c r="H14" s="64">
        <v>-19558032</v>
      </c>
      <c r="I14" s="71">
        <v>0</v>
      </c>
      <c r="J14" s="64">
        <v>0</v>
      </c>
      <c r="K14" s="64">
        <v>-2208473</v>
      </c>
      <c r="L14" s="64">
        <v>-21766505</v>
      </c>
      <c r="M14" s="64">
        <v>4969065</v>
      </c>
    </row>
    <row r="15" spans="1:13" x14ac:dyDescent="0.25">
      <c r="B15" s="67">
        <f>+'09'!C90</f>
        <v>45291</v>
      </c>
      <c r="C15" s="68">
        <f t="shared" ref="C15:L15" si="0">SUM(C9:C14)</f>
        <v>3520460982</v>
      </c>
      <c r="D15" s="68">
        <f t="shared" si="0"/>
        <v>140455038</v>
      </c>
      <c r="E15" s="68">
        <f t="shared" si="0"/>
        <v>1818182</v>
      </c>
      <c r="F15" s="68">
        <f t="shared" si="0"/>
        <v>0</v>
      </c>
      <c r="G15" s="68">
        <f>SUM(G9:G14)</f>
        <v>3659097838</v>
      </c>
      <c r="H15" s="68">
        <f t="shared" si="0"/>
        <v>-1979670866</v>
      </c>
      <c r="I15" s="68">
        <f t="shared" si="0"/>
        <v>0</v>
      </c>
      <c r="J15" s="68">
        <f t="shared" si="0"/>
        <v>0</v>
      </c>
      <c r="K15" s="68">
        <f t="shared" si="0"/>
        <v>-322974970</v>
      </c>
      <c r="L15" s="68">
        <f t="shared" si="0"/>
        <v>-2302645836</v>
      </c>
      <c r="M15" s="68">
        <f>+G15+L15</f>
        <v>1356452002</v>
      </c>
    </row>
    <row r="16" spans="1:13" x14ac:dyDescent="0.25">
      <c r="B16" s="67">
        <f>+'07'!D98</f>
        <v>44926</v>
      </c>
      <c r="C16" s="68">
        <v>3302235601</v>
      </c>
      <c r="D16" s="68">
        <v>221339686</v>
      </c>
      <c r="E16" s="68">
        <v>3114305</v>
      </c>
      <c r="F16" s="68">
        <v>0</v>
      </c>
      <c r="G16" s="68">
        <v>3520460982</v>
      </c>
      <c r="H16" s="68">
        <v>-1596453076</v>
      </c>
      <c r="I16" s="68">
        <v>0</v>
      </c>
      <c r="J16" s="68">
        <v>0</v>
      </c>
      <c r="K16" s="68">
        <v>383217790</v>
      </c>
      <c r="L16" s="68">
        <v>-1979670866</v>
      </c>
      <c r="M16" s="68">
        <v>1540790116</v>
      </c>
    </row>
    <row r="17" spans="7:13" x14ac:dyDescent="0.25">
      <c r="G17" s="69"/>
      <c r="L17" s="72"/>
      <c r="M17" s="72"/>
    </row>
  </sheetData>
  <mergeCells count="8">
    <mergeCell ref="B2:M2"/>
    <mergeCell ref="B3:M3"/>
    <mergeCell ref="B4:M4"/>
    <mergeCell ref="B5:M5"/>
    <mergeCell ref="B6:B7"/>
    <mergeCell ref="C6:G6"/>
    <mergeCell ref="H6:L6"/>
    <mergeCell ref="M6:M7"/>
  </mergeCells>
  <hyperlinks>
    <hyperlink ref="A1" location="ÍNDICE!A1" display="Indice" xr:uid="{7E6813C3-57F3-4F8F-8ACB-7368D6E6A7AB}"/>
  </hyperlinks>
  <pageMargins left="0.25" right="0.25" top="0.75" bottom="0.75" header="0.3" footer="0.3"/>
  <pageSetup paperSize="9" scale="7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8BE9-1299-417C-B16B-715BA5683B70}">
  <sheetPr>
    <pageSetUpPr fitToPage="1"/>
  </sheetPr>
  <dimension ref="A1:M13"/>
  <sheetViews>
    <sheetView showGridLines="0" zoomScaleNormal="100" workbookViewId="0">
      <selection activeCell="A11" sqref="A11"/>
    </sheetView>
  </sheetViews>
  <sheetFormatPr baseColWidth="10" defaultColWidth="11.42578125" defaultRowHeight="15" x14ac:dyDescent="0.25"/>
  <cols>
    <col min="1" max="1" width="9" style="2" bestFit="1" customWidth="1"/>
    <col min="2" max="2" width="35.28515625" style="2" bestFit="1" customWidth="1"/>
    <col min="3" max="3" width="16.85546875" style="2" bestFit="1" customWidth="1"/>
    <col min="4" max="4" width="15.42578125" style="2" bestFit="1" customWidth="1"/>
    <col min="5" max="5" width="6.42578125" style="2" bestFit="1" customWidth="1"/>
    <col min="6" max="6" width="10.28515625" style="2" bestFit="1" customWidth="1"/>
    <col min="7" max="8" width="16.85546875" style="2" bestFit="1" customWidth="1"/>
    <col min="9" max="9" width="5.140625" style="2" bestFit="1" customWidth="1"/>
    <col min="10" max="10" width="6.42578125" style="2" bestFit="1" customWidth="1"/>
    <col min="11" max="11" width="16.85546875" style="2" bestFit="1" customWidth="1"/>
    <col min="12" max="12" width="18.140625" style="2" bestFit="1" customWidth="1"/>
    <col min="13" max="13" width="20.7109375" style="2" bestFit="1" customWidth="1"/>
    <col min="14" max="14" width="2.85546875" style="2" customWidth="1"/>
    <col min="15" max="16384" width="11.42578125" style="2"/>
  </cols>
  <sheetData>
    <row r="1" spans="1:13" x14ac:dyDescent="0.25">
      <c r="A1" s="3" t="s">
        <v>456</v>
      </c>
    </row>
    <row r="2" spans="1:13" x14ac:dyDescent="0.25">
      <c r="A2" s="3"/>
      <c r="B2" s="503" t="s">
        <v>462</v>
      </c>
      <c r="C2" s="503"/>
      <c r="D2" s="503"/>
      <c r="E2" s="503"/>
      <c r="F2" s="503"/>
      <c r="G2" s="503"/>
      <c r="H2" s="503"/>
      <c r="I2" s="503"/>
      <c r="J2" s="503"/>
      <c r="K2" s="503"/>
      <c r="L2" s="503"/>
      <c r="M2" s="503"/>
    </row>
    <row r="3" spans="1:13" x14ac:dyDescent="0.25">
      <c r="B3" s="504" t="s">
        <v>104</v>
      </c>
      <c r="C3" s="504"/>
      <c r="D3" s="504"/>
      <c r="E3" s="504"/>
      <c r="F3" s="504"/>
      <c r="G3" s="504"/>
      <c r="H3" s="504"/>
      <c r="I3" s="504"/>
      <c r="J3" s="504"/>
      <c r="K3" s="504"/>
      <c r="L3" s="504"/>
      <c r="M3" s="504"/>
    </row>
    <row r="4" spans="1:13" x14ac:dyDescent="0.25">
      <c r="B4" s="504" t="s">
        <v>638</v>
      </c>
      <c r="C4" s="504"/>
      <c r="D4" s="504"/>
      <c r="E4" s="504"/>
      <c r="F4" s="504"/>
      <c r="G4" s="504"/>
      <c r="H4" s="504"/>
      <c r="I4" s="504"/>
      <c r="J4" s="504"/>
      <c r="K4" s="504"/>
      <c r="L4" s="504"/>
      <c r="M4" s="504"/>
    </row>
    <row r="5" spans="1:13" x14ac:dyDescent="0.25">
      <c r="B5" s="505" t="s">
        <v>472</v>
      </c>
      <c r="C5" s="505"/>
      <c r="D5" s="505"/>
      <c r="E5" s="505"/>
      <c r="F5" s="505"/>
      <c r="G5" s="505"/>
      <c r="H5" s="505"/>
      <c r="I5" s="505"/>
      <c r="J5" s="505"/>
      <c r="K5" s="505"/>
      <c r="L5" s="505"/>
      <c r="M5" s="505"/>
    </row>
    <row r="6" spans="1:13" ht="15" customHeight="1" x14ac:dyDescent="0.25">
      <c r="B6" s="506" t="s">
        <v>287</v>
      </c>
      <c r="C6" s="508" t="s">
        <v>288</v>
      </c>
      <c r="D6" s="508"/>
      <c r="E6" s="508"/>
      <c r="F6" s="508"/>
      <c r="G6" s="508"/>
      <c r="H6" s="508" t="s">
        <v>289</v>
      </c>
      <c r="I6" s="508"/>
      <c r="J6" s="508"/>
      <c r="K6" s="508"/>
      <c r="L6" s="508"/>
      <c r="M6" s="509" t="s">
        <v>290</v>
      </c>
    </row>
    <row r="7" spans="1:13" ht="45" x14ac:dyDescent="0.25">
      <c r="B7" s="507"/>
      <c r="C7" s="57" t="s">
        <v>291</v>
      </c>
      <c r="D7" s="58" t="s">
        <v>292</v>
      </c>
      <c r="E7" s="58" t="s">
        <v>293</v>
      </c>
      <c r="F7" s="57" t="s">
        <v>473</v>
      </c>
      <c r="G7" s="58" t="s">
        <v>294</v>
      </c>
      <c r="H7" s="56" t="s">
        <v>295</v>
      </c>
      <c r="I7" s="56" t="s">
        <v>292</v>
      </c>
      <c r="J7" s="59" t="s">
        <v>293</v>
      </c>
      <c r="K7" s="57" t="s">
        <v>474</v>
      </c>
      <c r="L7" s="59" t="s">
        <v>296</v>
      </c>
      <c r="M7" s="510"/>
    </row>
    <row r="8" spans="1:13" x14ac:dyDescent="0.25">
      <c r="B8" s="60" t="s">
        <v>297</v>
      </c>
      <c r="C8" s="61"/>
      <c r="D8" s="61"/>
      <c r="E8" s="61"/>
      <c r="F8" s="61"/>
      <c r="G8" s="61"/>
      <c r="H8" s="62"/>
      <c r="I8" s="61"/>
      <c r="J8" s="61"/>
      <c r="K8" s="61"/>
      <c r="L8" s="61"/>
      <c r="M8" s="61"/>
    </row>
    <row r="9" spans="1:13" x14ac:dyDescent="0.25">
      <c r="B9" s="63" t="s">
        <v>578</v>
      </c>
      <c r="C9" s="64">
        <v>283752644</v>
      </c>
      <c r="D9" s="64">
        <v>42209914</v>
      </c>
      <c r="E9" s="65">
        <v>0</v>
      </c>
      <c r="F9" s="66">
        <v>0</v>
      </c>
      <c r="G9" s="64">
        <v>325962558</v>
      </c>
      <c r="H9" s="64">
        <v>-122024443</v>
      </c>
      <c r="I9" s="65">
        <v>0</v>
      </c>
      <c r="J9" s="66">
        <v>0</v>
      </c>
      <c r="K9" s="66">
        <v>-37715517</v>
      </c>
      <c r="L9" s="66">
        <v>-159739960</v>
      </c>
      <c r="M9" s="66">
        <v>166222598</v>
      </c>
    </row>
    <row r="10" spans="1:13" x14ac:dyDescent="0.25">
      <c r="B10" s="67">
        <f>+'12'!B15</f>
        <v>45291</v>
      </c>
      <c r="C10" s="68">
        <f>SUM(C9)</f>
        <v>283752644</v>
      </c>
      <c r="D10" s="68">
        <f t="shared" ref="D10:M10" si="0">SUM(D9)</f>
        <v>42209914</v>
      </c>
      <c r="E10" s="68">
        <f t="shared" si="0"/>
        <v>0</v>
      </c>
      <c r="F10" s="68">
        <f t="shared" si="0"/>
        <v>0</v>
      </c>
      <c r="G10" s="68">
        <f t="shared" si="0"/>
        <v>325962558</v>
      </c>
      <c r="H10" s="68">
        <f t="shared" si="0"/>
        <v>-122024443</v>
      </c>
      <c r="I10" s="68">
        <f t="shared" si="0"/>
        <v>0</v>
      </c>
      <c r="J10" s="68">
        <f t="shared" si="0"/>
        <v>0</v>
      </c>
      <c r="K10" s="68">
        <f t="shared" si="0"/>
        <v>-37715517</v>
      </c>
      <c r="L10" s="68">
        <f t="shared" si="0"/>
        <v>-159739960</v>
      </c>
      <c r="M10" s="68">
        <f t="shared" si="0"/>
        <v>166222598</v>
      </c>
    </row>
    <row r="11" spans="1:13" x14ac:dyDescent="0.25">
      <c r="B11" s="67">
        <f>+'12'!B16</f>
        <v>44926</v>
      </c>
      <c r="C11" s="68">
        <v>270840132</v>
      </c>
      <c r="D11" s="68">
        <v>12912512</v>
      </c>
      <c r="E11" s="68">
        <v>0</v>
      </c>
      <c r="F11" s="68">
        <v>0</v>
      </c>
      <c r="G11" s="68">
        <v>283752644</v>
      </c>
      <c r="H11" s="68">
        <v>-86891427</v>
      </c>
      <c r="I11" s="68">
        <v>0</v>
      </c>
      <c r="J11" s="68">
        <v>0</v>
      </c>
      <c r="K11" s="68">
        <v>-35133016</v>
      </c>
      <c r="L11" s="68">
        <v>-122024443</v>
      </c>
      <c r="M11" s="68">
        <v>161728201</v>
      </c>
    </row>
    <row r="13" spans="1:13" x14ac:dyDescent="0.25">
      <c r="K13" s="69"/>
    </row>
  </sheetData>
  <mergeCells count="8">
    <mergeCell ref="B2:M2"/>
    <mergeCell ref="B3:M3"/>
    <mergeCell ref="B4:M4"/>
    <mergeCell ref="B5:M5"/>
    <mergeCell ref="B6:B7"/>
    <mergeCell ref="C6:G6"/>
    <mergeCell ref="H6:L6"/>
    <mergeCell ref="M6:M7"/>
  </mergeCells>
  <hyperlinks>
    <hyperlink ref="A1" location="ÍNDICE!A1" display="Indice" xr:uid="{17D43C0D-03DD-4BE7-8401-B1E6543D4A9D}"/>
  </hyperlinks>
  <pageMargins left="0.25" right="0.25" top="0.75" bottom="0.75" header="0.3" footer="0.3"/>
  <pageSetup paperSize="9" scale="77"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4AFB-987E-49B8-A57D-C17B7484B387}">
  <sheetPr>
    <pageSetUpPr fitToPage="1"/>
  </sheetPr>
  <dimension ref="A1:N354"/>
  <sheetViews>
    <sheetView showGridLines="0" zoomScaleNormal="100" workbookViewId="0"/>
  </sheetViews>
  <sheetFormatPr baseColWidth="10" defaultColWidth="11.42578125" defaultRowHeight="15" x14ac:dyDescent="0.25"/>
  <cols>
    <col min="1" max="1" width="9" style="2" bestFit="1" customWidth="1"/>
    <col min="2" max="2" width="55.140625" style="2" bestFit="1" customWidth="1"/>
    <col min="3" max="4" width="5.5703125" style="2" bestFit="1" customWidth="1"/>
    <col min="5" max="6" width="11.7109375" style="2" bestFit="1" customWidth="1"/>
    <col min="7" max="7" width="13.7109375" style="2" customWidth="1"/>
    <col min="8" max="8" width="7.7109375" style="2" bestFit="1" customWidth="1"/>
    <col min="9" max="9" width="9.42578125" style="4" customWidth="1"/>
    <col min="10" max="10" width="13" style="2" bestFit="1" customWidth="1"/>
    <col min="11" max="11" width="13.85546875" style="2" customWidth="1"/>
    <col min="12" max="12" width="23.5703125" style="2" bestFit="1" customWidth="1"/>
    <col min="13" max="13" width="20.7109375" style="2" customWidth="1"/>
    <col min="14" max="14" width="11" style="2" customWidth="1"/>
    <col min="15" max="15" width="2.85546875" style="2" customWidth="1"/>
    <col min="16" max="18" width="11.42578125" style="2"/>
    <col min="19" max="19" width="14.140625" style="2" bestFit="1" customWidth="1"/>
    <col min="20" max="16384" width="11.42578125" style="2"/>
  </cols>
  <sheetData>
    <row r="1" spans="1:14" x14ac:dyDescent="0.25">
      <c r="A1" s="3" t="s">
        <v>456</v>
      </c>
    </row>
    <row r="2" spans="1:14" x14ac:dyDescent="0.25">
      <c r="A2" s="3"/>
      <c r="B2" s="503" t="s">
        <v>360</v>
      </c>
      <c r="C2" s="503"/>
      <c r="D2" s="503"/>
      <c r="E2" s="503"/>
      <c r="F2" s="503"/>
      <c r="G2" s="503"/>
      <c r="H2" s="503"/>
      <c r="I2" s="503"/>
      <c r="J2" s="503"/>
      <c r="K2" s="503"/>
      <c r="L2" s="503"/>
      <c r="M2" s="503"/>
      <c r="N2" s="503"/>
    </row>
    <row r="3" spans="1:14" x14ac:dyDescent="0.25">
      <c r="B3" s="457" t="s">
        <v>104</v>
      </c>
      <c r="C3" s="457"/>
      <c r="D3" s="457"/>
      <c r="E3" s="457"/>
      <c r="F3" s="457"/>
      <c r="G3" s="457"/>
      <c r="H3" s="457"/>
      <c r="I3" s="457"/>
      <c r="J3" s="457"/>
      <c r="K3" s="457"/>
      <c r="L3" s="457"/>
      <c r="M3" s="457"/>
      <c r="N3" s="457"/>
    </row>
    <row r="4" spans="1:14" ht="15.75" thickBot="1" x14ac:dyDescent="0.3">
      <c r="B4" s="514" t="s">
        <v>639</v>
      </c>
      <c r="C4" s="514"/>
      <c r="D4" s="514"/>
      <c r="E4" s="514"/>
      <c r="F4" s="514"/>
      <c r="G4" s="514"/>
      <c r="H4" s="514"/>
      <c r="I4" s="514"/>
      <c r="J4" s="514"/>
      <c r="K4" s="514"/>
      <c r="L4" s="514"/>
      <c r="M4" s="514"/>
      <c r="N4" s="514"/>
    </row>
    <row r="5" spans="1:14" ht="15.75" thickBot="1" x14ac:dyDescent="0.3"/>
    <row r="6" spans="1:14" ht="15.75" thickBot="1" x14ac:dyDescent="0.3">
      <c r="B6" s="515" t="s">
        <v>298</v>
      </c>
      <c r="C6" s="516"/>
      <c r="D6" s="516"/>
      <c r="E6" s="516"/>
      <c r="F6" s="516"/>
      <c r="G6" s="516"/>
      <c r="H6" s="516"/>
      <c r="I6" s="516"/>
      <c r="J6" s="516"/>
      <c r="K6" s="516"/>
      <c r="L6" s="516"/>
      <c r="M6" s="516"/>
      <c r="N6" s="517"/>
    </row>
    <row r="7" spans="1:14" ht="15.75" thickBot="1" x14ac:dyDescent="0.3">
      <c r="B7" s="518" t="s">
        <v>299</v>
      </c>
      <c r="C7" s="520" t="s">
        <v>300</v>
      </c>
      <c r="D7" s="521"/>
      <c r="E7" s="522" t="s">
        <v>301</v>
      </c>
      <c r="F7" s="523"/>
      <c r="G7" s="518" t="s">
        <v>64</v>
      </c>
      <c r="H7" s="518" t="s">
        <v>302</v>
      </c>
      <c r="I7" s="518" t="s">
        <v>303</v>
      </c>
      <c r="J7" s="518" t="s">
        <v>304</v>
      </c>
      <c r="K7" s="518" t="s">
        <v>305</v>
      </c>
      <c r="L7" s="518" t="s">
        <v>58</v>
      </c>
      <c r="M7" s="518" t="s">
        <v>306</v>
      </c>
      <c r="N7" s="518" t="s">
        <v>307</v>
      </c>
    </row>
    <row r="8" spans="1:14" ht="34.5" customHeight="1" thickBot="1" x14ac:dyDescent="0.3">
      <c r="B8" s="519"/>
      <c r="C8" s="8" t="s">
        <v>308</v>
      </c>
      <c r="D8" s="8" t="s">
        <v>309</v>
      </c>
      <c r="E8" s="7" t="s">
        <v>308</v>
      </c>
      <c r="F8" s="6" t="s">
        <v>309</v>
      </c>
      <c r="G8" s="519"/>
      <c r="H8" s="519"/>
      <c r="I8" s="519"/>
      <c r="J8" s="519"/>
      <c r="K8" s="519"/>
      <c r="L8" s="519"/>
      <c r="M8" s="519"/>
      <c r="N8" s="519"/>
    </row>
    <row r="9" spans="1:14" x14ac:dyDescent="0.25">
      <c r="B9" s="9" t="s">
        <v>45</v>
      </c>
      <c r="C9" s="10">
        <v>1</v>
      </c>
      <c r="D9" s="10">
        <v>3</v>
      </c>
      <c r="E9" s="11">
        <v>1</v>
      </c>
      <c r="F9" s="11">
        <v>250</v>
      </c>
      <c r="G9" s="12">
        <v>250</v>
      </c>
      <c r="H9" s="13" t="s">
        <v>70</v>
      </c>
      <c r="I9" s="13">
        <v>5</v>
      </c>
      <c r="J9" s="14">
        <v>1250</v>
      </c>
      <c r="K9" s="15">
        <v>1000000</v>
      </c>
      <c r="L9" s="15">
        <v>250000000</v>
      </c>
      <c r="M9" s="16">
        <v>6.6768154261143608E-3</v>
      </c>
      <c r="N9" s="17">
        <v>1.3241104625912312E-2</v>
      </c>
    </row>
    <row r="10" spans="1:14" x14ac:dyDescent="0.25">
      <c r="B10" s="18" t="s">
        <v>43</v>
      </c>
      <c r="C10" s="19">
        <v>3</v>
      </c>
      <c r="D10" s="19">
        <v>5</v>
      </c>
      <c r="E10" s="20">
        <v>251</v>
      </c>
      <c r="F10" s="20">
        <v>500</v>
      </c>
      <c r="G10" s="21">
        <v>250</v>
      </c>
      <c r="H10" s="22" t="s">
        <v>70</v>
      </c>
      <c r="I10" s="22">
        <v>5</v>
      </c>
      <c r="J10" s="23">
        <v>1250</v>
      </c>
      <c r="K10" s="24">
        <v>1000000</v>
      </c>
      <c r="L10" s="24">
        <v>250000000</v>
      </c>
      <c r="M10" s="25">
        <v>6.6768154261143608E-3</v>
      </c>
      <c r="N10" s="26">
        <v>1.3241104625912312E-2</v>
      </c>
    </row>
    <row r="11" spans="1:14" x14ac:dyDescent="0.25">
      <c r="B11" s="18" t="s">
        <v>41</v>
      </c>
      <c r="C11" s="19">
        <v>6</v>
      </c>
      <c r="D11" s="19">
        <v>8</v>
      </c>
      <c r="E11" s="20">
        <v>501</v>
      </c>
      <c r="F11" s="20">
        <v>750</v>
      </c>
      <c r="G11" s="21">
        <v>250</v>
      </c>
      <c r="H11" s="22" t="s">
        <v>70</v>
      </c>
      <c r="I11" s="22">
        <v>5</v>
      </c>
      <c r="J11" s="23">
        <v>1250</v>
      </c>
      <c r="K11" s="24">
        <v>1000000</v>
      </c>
      <c r="L11" s="24">
        <v>250000000</v>
      </c>
      <c r="M11" s="25">
        <v>6.6768154261143608E-3</v>
      </c>
      <c r="N11" s="26">
        <v>1.3241104625912312E-2</v>
      </c>
    </row>
    <row r="12" spans="1:14" x14ac:dyDescent="0.25">
      <c r="B12" s="18" t="s">
        <v>310</v>
      </c>
      <c r="C12" s="19">
        <v>8</v>
      </c>
      <c r="D12" s="19">
        <v>10</v>
      </c>
      <c r="E12" s="20">
        <v>751</v>
      </c>
      <c r="F12" s="20">
        <v>1000</v>
      </c>
      <c r="G12" s="21">
        <v>250</v>
      </c>
      <c r="H12" s="22" t="s">
        <v>70</v>
      </c>
      <c r="I12" s="22">
        <v>5</v>
      </c>
      <c r="J12" s="23">
        <v>1250</v>
      </c>
      <c r="K12" s="24">
        <v>1000000</v>
      </c>
      <c r="L12" s="24">
        <v>250000000</v>
      </c>
      <c r="M12" s="25">
        <v>6.6768154261143608E-3</v>
      </c>
      <c r="N12" s="26">
        <v>1.3241104625912312E-2</v>
      </c>
    </row>
    <row r="13" spans="1:14" x14ac:dyDescent="0.25">
      <c r="B13" s="18" t="s">
        <v>45</v>
      </c>
      <c r="C13" s="19">
        <v>41</v>
      </c>
      <c r="D13" s="19">
        <v>45</v>
      </c>
      <c r="E13" s="20">
        <v>4001</v>
      </c>
      <c r="F13" s="20">
        <v>4500</v>
      </c>
      <c r="G13" s="21">
        <v>500</v>
      </c>
      <c r="H13" s="22" t="s">
        <v>70</v>
      </c>
      <c r="I13" s="22">
        <v>5</v>
      </c>
      <c r="J13" s="23">
        <v>2500</v>
      </c>
      <c r="K13" s="24">
        <v>1000000</v>
      </c>
      <c r="L13" s="24">
        <v>500000000</v>
      </c>
      <c r="M13" s="25">
        <v>1.3353630852228722E-2</v>
      </c>
      <c r="N13" s="26">
        <v>2.6482209251824623E-2</v>
      </c>
    </row>
    <row r="14" spans="1:14" x14ac:dyDescent="0.25">
      <c r="B14" s="18" t="s">
        <v>43</v>
      </c>
      <c r="C14" s="19">
        <v>46</v>
      </c>
      <c r="D14" s="19">
        <v>50</v>
      </c>
      <c r="E14" s="20">
        <v>4501</v>
      </c>
      <c r="F14" s="20">
        <v>5000</v>
      </c>
      <c r="G14" s="21">
        <v>500</v>
      </c>
      <c r="H14" s="22" t="s">
        <v>70</v>
      </c>
      <c r="I14" s="22">
        <v>5</v>
      </c>
      <c r="J14" s="23">
        <v>2500</v>
      </c>
      <c r="K14" s="24">
        <v>1000000</v>
      </c>
      <c r="L14" s="24">
        <v>500000000</v>
      </c>
      <c r="M14" s="25">
        <v>1.3353630852228722E-2</v>
      </c>
      <c r="N14" s="26">
        <v>2.6482209251824623E-2</v>
      </c>
    </row>
    <row r="15" spans="1:14" x14ac:dyDescent="0.25">
      <c r="B15" s="18" t="s">
        <v>41</v>
      </c>
      <c r="C15" s="19">
        <v>51</v>
      </c>
      <c r="D15" s="19">
        <v>55</v>
      </c>
      <c r="E15" s="20">
        <v>5001</v>
      </c>
      <c r="F15" s="20">
        <v>5500</v>
      </c>
      <c r="G15" s="21">
        <v>500</v>
      </c>
      <c r="H15" s="22" t="s">
        <v>70</v>
      </c>
      <c r="I15" s="22">
        <v>5</v>
      </c>
      <c r="J15" s="23">
        <v>2500</v>
      </c>
      <c r="K15" s="24">
        <v>1000000</v>
      </c>
      <c r="L15" s="24">
        <v>500000000</v>
      </c>
      <c r="M15" s="25">
        <v>1.3353630852228722E-2</v>
      </c>
      <c r="N15" s="26">
        <v>2.6482209251824623E-2</v>
      </c>
    </row>
    <row r="16" spans="1:14" x14ac:dyDescent="0.25">
      <c r="B16" s="18" t="s">
        <v>310</v>
      </c>
      <c r="C16" s="19">
        <v>56</v>
      </c>
      <c r="D16" s="19">
        <v>60</v>
      </c>
      <c r="E16" s="20">
        <v>5501</v>
      </c>
      <c r="F16" s="20">
        <v>6000</v>
      </c>
      <c r="G16" s="21">
        <v>500</v>
      </c>
      <c r="H16" s="22" t="s">
        <v>70</v>
      </c>
      <c r="I16" s="22">
        <v>5</v>
      </c>
      <c r="J16" s="23">
        <v>2500</v>
      </c>
      <c r="K16" s="24">
        <v>1000000</v>
      </c>
      <c r="L16" s="24">
        <v>500000000</v>
      </c>
      <c r="M16" s="25">
        <v>1.3353630852228722E-2</v>
      </c>
      <c r="N16" s="26">
        <v>2.6482209251824623E-2</v>
      </c>
    </row>
    <row r="17" spans="2:14" x14ac:dyDescent="0.25">
      <c r="B17" s="18" t="s">
        <v>45</v>
      </c>
      <c r="C17" s="19">
        <v>61</v>
      </c>
      <c r="D17" s="19">
        <v>63</v>
      </c>
      <c r="E17" s="20">
        <v>6001</v>
      </c>
      <c r="F17" s="20">
        <v>6250</v>
      </c>
      <c r="G17" s="21">
        <v>250</v>
      </c>
      <c r="H17" s="22" t="s">
        <v>70</v>
      </c>
      <c r="I17" s="22">
        <v>5</v>
      </c>
      <c r="J17" s="23">
        <v>1250</v>
      </c>
      <c r="K17" s="24">
        <v>1000000</v>
      </c>
      <c r="L17" s="24">
        <v>250000000</v>
      </c>
      <c r="M17" s="25">
        <v>6.6768154261143608E-3</v>
      </c>
      <c r="N17" s="26">
        <v>1.3241104625912312E-2</v>
      </c>
    </row>
    <row r="18" spans="2:14" x14ac:dyDescent="0.25">
      <c r="B18" s="18" t="s">
        <v>43</v>
      </c>
      <c r="C18" s="19">
        <v>63</v>
      </c>
      <c r="D18" s="19">
        <v>65</v>
      </c>
      <c r="E18" s="20">
        <v>6251</v>
      </c>
      <c r="F18" s="20">
        <v>6500</v>
      </c>
      <c r="G18" s="21">
        <v>250</v>
      </c>
      <c r="H18" s="22" t="s">
        <v>70</v>
      </c>
      <c r="I18" s="22">
        <v>5</v>
      </c>
      <c r="J18" s="23">
        <v>1250</v>
      </c>
      <c r="K18" s="24">
        <v>1000000</v>
      </c>
      <c r="L18" s="24">
        <v>250000000</v>
      </c>
      <c r="M18" s="25">
        <v>6.6768154261143608E-3</v>
      </c>
      <c r="N18" s="26">
        <v>1.3241104625912312E-2</v>
      </c>
    </row>
    <row r="19" spans="2:14" x14ac:dyDescent="0.25">
      <c r="B19" s="18" t="s">
        <v>41</v>
      </c>
      <c r="C19" s="19">
        <v>66</v>
      </c>
      <c r="D19" s="19">
        <v>68</v>
      </c>
      <c r="E19" s="20">
        <v>6501</v>
      </c>
      <c r="F19" s="20">
        <v>6750</v>
      </c>
      <c r="G19" s="21">
        <v>250</v>
      </c>
      <c r="H19" s="22" t="s">
        <v>70</v>
      </c>
      <c r="I19" s="22">
        <v>5</v>
      </c>
      <c r="J19" s="23">
        <v>1250</v>
      </c>
      <c r="K19" s="24">
        <v>1000000</v>
      </c>
      <c r="L19" s="24">
        <v>250000000</v>
      </c>
      <c r="M19" s="25">
        <v>6.6768154261143608E-3</v>
      </c>
      <c r="N19" s="26">
        <v>1.3241104625912312E-2</v>
      </c>
    </row>
    <row r="20" spans="2:14" x14ac:dyDescent="0.25">
      <c r="B20" s="18" t="s">
        <v>310</v>
      </c>
      <c r="C20" s="19">
        <v>68</v>
      </c>
      <c r="D20" s="19">
        <v>70</v>
      </c>
      <c r="E20" s="20">
        <v>6751</v>
      </c>
      <c r="F20" s="20">
        <v>7000</v>
      </c>
      <c r="G20" s="21">
        <v>250</v>
      </c>
      <c r="H20" s="22" t="s">
        <v>70</v>
      </c>
      <c r="I20" s="22">
        <v>5</v>
      </c>
      <c r="J20" s="23">
        <v>1250</v>
      </c>
      <c r="K20" s="24">
        <v>1000000</v>
      </c>
      <c r="L20" s="24">
        <v>250000000</v>
      </c>
      <c r="M20" s="25">
        <v>6.6768154261143608E-3</v>
      </c>
      <c r="N20" s="26">
        <v>1.3241104625912312E-2</v>
      </c>
    </row>
    <row r="21" spans="2:14" x14ac:dyDescent="0.25">
      <c r="B21" s="18" t="s">
        <v>311</v>
      </c>
      <c r="C21" s="19">
        <v>31</v>
      </c>
      <c r="D21" s="19">
        <v>31</v>
      </c>
      <c r="E21" s="20">
        <v>3001</v>
      </c>
      <c r="F21" s="20">
        <v>3075</v>
      </c>
      <c r="G21" s="21">
        <v>75</v>
      </c>
      <c r="H21" s="22" t="s">
        <v>71</v>
      </c>
      <c r="I21" s="22">
        <v>1</v>
      </c>
      <c r="J21" s="23">
        <v>75</v>
      </c>
      <c r="K21" s="24">
        <v>1000000</v>
      </c>
      <c r="L21" s="24">
        <v>75000000</v>
      </c>
      <c r="M21" s="25">
        <v>2.0030446278343082E-3</v>
      </c>
      <c r="N21" s="26">
        <v>7.9446627755473871E-4</v>
      </c>
    </row>
    <row r="22" spans="2:14" x14ac:dyDescent="0.25">
      <c r="B22" s="18" t="s">
        <v>312</v>
      </c>
      <c r="C22" s="19">
        <v>31</v>
      </c>
      <c r="D22" s="19">
        <v>32</v>
      </c>
      <c r="E22" s="20">
        <v>3076</v>
      </c>
      <c r="F22" s="20">
        <v>3113</v>
      </c>
      <c r="G22" s="21">
        <v>38</v>
      </c>
      <c r="H22" s="22" t="s">
        <v>71</v>
      </c>
      <c r="I22" s="22">
        <v>1</v>
      </c>
      <c r="J22" s="23">
        <v>38</v>
      </c>
      <c r="K22" s="24">
        <v>1000000</v>
      </c>
      <c r="L22" s="24">
        <v>38000000</v>
      </c>
      <c r="M22" s="25">
        <v>1.0148759447693829E-3</v>
      </c>
      <c r="N22" s="26">
        <v>4.0252958062773431E-4</v>
      </c>
    </row>
    <row r="23" spans="2:14" x14ac:dyDescent="0.25">
      <c r="B23" s="18" t="s">
        <v>43</v>
      </c>
      <c r="C23" s="19">
        <v>32</v>
      </c>
      <c r="D23" s="19">
        <v>32</v>
      </c>
      <c r="E23" s="20">
        <v>3114</v>
      </c>
      <c r="F23" s="20">
        <v>3171</v>
      </c>
      <c r="G23" s="21">
        <v>58</v>
      </c>
      <c r="H23" s="22" t="s">
        <v>71</v>
      </c>
      <c r="I23" s="22">
        <v>1</v>
      </c>
      <c r="J23" s="23">
        <v>58</v>
      </c>
      <c r="K23" s="24">
        <v>1000000</v>
      </c>
      <c r="L23" s="24">
        <v>58000000</v>
      </c>
      <c r="M23" s="25">
        <v>1.5490211788585315E-3</v>
      </c>
      <c r="N23" s="26">
        <v>6.1438725464233129E-4</v>
      </c>
    </row>
    <row r="24" spans="2:14" x14ac:dyDescent="0.25">
      <c r="B24" s="18" t="s">
        <v>41</v>
      </c>
      <c r="C24" s="19">
        <v>32</v>
      </c>
      <c r="D24" s="19">
        <v>32</v>
      </c>
      <c r="E24" s="20">
        <v>3172</v>
      </c>
      <c r="F24" s="20">
        <v>3188</v>
      </c>
      <c r="G24" s="21">
        <v>17</v>
      </c>
      <c r="H24" s="22" t="s">
        <v>71</v>
      </c>
      <c r="I24" s="22">
        <v>1</v>
      </c>
      <c r="J24" s="23">
        <v>17</v>
      </c>
      <c r="K24" s="24">
        <v>1000000</v>
      </c>
      <c r="L24" s="24">
        <v>17000000</v>
      </c>
      <c r="M24" s="25">
        <v>4.5402344897577649E-4</v>
      </c>
      <c r="N24" s="26">
        <v>1.8007902291240744E-4</v>
      </c>
    </row>
    <row r="25" spans="2:14" x14ac:dyDescent="0.25">
      <c r="B25" s="18" t="s">
        <v>314</v>
      </c>
      <c r="C25" s="19">
        <v>32</v>
      </c>
      <c r="D25" s="19">
        <v>33</v>
      </c>
      <c r="E25" s="20">
        <v>3189</v>
      </c>
      <c r="F25" s="20">
        <v>3213</v>
      </c>
      <c r="G25" s="21">
        <v>25</v>
      </c>
      <c r="H25" s="22" t="s">
        <v>71</v>
      </c>
      <c r="I25" s="22">
        <v>1</v>
      </c>
      <c r="J25" s="23">
        <v>25</v>
      </c>
      <c r="K25" s="24">
        <v>1000000</v>
      </c>
      <c r="L25" s="24">
        <v>25000000</v>
      </c>
      <c r="M25" s="25">
        <v>6.6768154261143608E-4</v>
      </c>
      <c r="N25" s="26">
        <v>2.6482209251824622E-4</v>
      </c>
    </row>
    <row r="26" spans="2:14" x14ac:dyDescent="0.25">
      <c r="B26" s="18" t="s">
        <v>315</v>
      </c>
      <c r="C26" s="19">
        <v>33</v>
      </c>
      <c r="D26" s="19">
        <v>33</v>
      </c>
      <c r="E26" s="20">
        <v>3214</v>
      </c>
      <c r="F26" s="20">
        <v>3288</v>
      </c>
      <c r="G26" s="21">
        <v>75</v>
      </c>
      <c r="H26" s="22" t="s">
        <v>71</v>
      </c>
      <c r="I26" s="22">
        <v>1</v>
      </c>
      <c r="J26" s="23">
        <v>75</v>
      </c>
      <c r="K26" s="24">
        <v>1000000</v>
      </c>
      <c r="L26" s="24">
        <v>75000000</v>
      </c>
      <c r="M26" s="25">
        <v>2.0030446278343082E-3</v>
      </c>
      <c r="N26" s="26">
        <v>7.9446627755473871E-4</v>
      </c>
    </row>
    <row r="27" spans="2:14" x14ac:dyDescent="0.25">
      <c r="B27" s="18" t="s">
        <v>316</v>
      </c>
      <c r="C27" s="19">
        <v>33</v>
      </c>
      <c r="D27" s="19">
        <v>34</v>
      </c>
      <c r="E27" s="20">
        <v>3289</v>
      </c>
      <c r="F27" s="20">
        <v>3338</v>
      </c>
      <c r="G27" s="21">
        <v>50</v>
      </c>
      <c r="H27" s="22" t="s">
        <v>71</v>
      </c>
      <c r="I27" s="22">
        <v>1</v>
      </c>
      <c r="J27" s="23">
        <v>50</v>
      </c>
      <c r="K27" s="24">
        <v>1000000</v>
      </c>
      <c r="L27" s="24">
        <v>50000000</v>
      </c>
      <c r="M27" s="25">
        <v>1.3353630852228722E-3</v>
      </c>
      <c r="N27" s="26">
        <v>5.2964418503649243E-4</v>
      </c>
    </row>
    <row r="28" spans="2:14" x14ac:dyDescent="0.25">
      <c r="B28" s="18" t="s">
        <v>317</v>
      </c>
      <c r="C28" s="19">
        <v>34</v>
      </c>
      <c r="D28" s="19">
        <v>35</v>
      </c>
      <c r="E28" s="20">
        <v>3339</v>
      </c>
      <c r="F28" s="20">
        <v>3458</v>
      </c>
      <c r="G28" s="21">
        <v>120</v>
      </c>
      <c r="H28" s="22" t="s">
        <v>71</v>
      </c>
      <c r="I28" s="22">
        <v>1</v>
      </c>
      <c r="J28" s="23">
        <v>120</v>
      </c>
      <c r="K28" s="24">
        <v>1000000</v>
      </c>
      <c r="L28" s="24">
        <v>120000000</v>
      </c>
      <c r="M28" s="25">
        <v>3.2048714045348932E-3</v>
      </c>
      <c r="N28" s="26">
        <v>1.271146044087582E-3</v>
      </c>
    </row>
    <row r="29" spans="2:14" x14ac:dyDescent="0.25">
      <c r="B29" s="18" t="s">
        <v>318</v>
      </c>
      <c r="C29" s="19">
        <v>35</v>
      </c>
      <c r="D29" s="19">
        <v>36</v>
      </c>
      <c r="E29" s="20">
        <v>3459</v>
      </c>
      <c r="F29" s="20">
        <v>3521</v>
      </c>
      <c r="G29" s="21">
        <v>63</v>
      </c>
      <c r="H29" s="22" t="s">
        <v>71</v>
      </c>
      <c r="I29" s="22">
        <v>1</v>
      </c>
      <c r="J29" s="23">
        <v>63</v>
      </c>
      <c r="K29" s="24">
        <v>1000000</v>
      </c>
      <c r="L29" s="24">
        <v>63000000</v>
      </c>
      <c r="M29" s="25">
        <v>1.6825574873808188E-3</v>
      </c>
      <c r="N29" s="26">
        <v>6.6735167314598053E-4</v>
      </c>
    </row>
    <row r="30" spans="2:14" x14ac:dyDescent="0.25">
      <c r="B30" s="18" t="s">
        <v>50</v>
      </c>
      <c r="C30" s="19">
        <v>36</v>
      </c>
      <c r="D30" s="19">
        <v>36</v>
      </c>
      <c r="E30" s="20">
        <v>3522</v>
      </c>
      <c r="F30" s="20">
        <v>3571</v>
      </c>
      <c r="G30" s="21">
        <v>50</v>
      </c>
      <c r="H30" s="22" t="s">
        <v>71</v>
      </c>
      <c r="I30" s="22">
        <v>1</v>
      </c>
      <c r="J30" s="23">
        <v>50</v>
      </c>
      <c r="K30" s="24">
        <v>1000000</v>
      </c>
      <c r="L30" s="24">
        <v>50000000</v>
      </c>
      <c r="M30" s="25">
        <v>1.3353630852228722E-3</v>
      </c>
      <c r="N30" s="26">
        <v>5.2964418503649243E-4</v>
      </c>
    </row>
    <row r="31" spans="2:14" x14ac:dyDescent="0.25">
      <c r="B31" s="18" t="s">
        <v>319</v>
      </c>
      <c r="C31" s="19">
        <v>36</v>
      </c>
      <c r="D31" s="19">
        <v>37</v>
      </c>
      <c r="E31" s="20">
        <v>3572</v>
      </c>
      <c r="F31" s="20">
        <v>3671</v>
      </c>
      <c r="G31" s="21">
        <v>100</v>
      </c>
      <c r="H31" s="22" t="s">
        <v>71</v>
      </c>
      <c r="I31" s="22">
        <v>1</v>
      </c>
      <c r="J31" s="23">
        <v>100</v>
      </c>
      <c r="K31" s="24">
        <v>1000000</v>
      </c>
      <c r="L31" s="24">
        <v>100000000</v>
      </c>
      <c r="M31" s="25">
        <v>2.6707261704457443E-3</v>
      </c>
      <c r="N31" s="26">
        <v>1.0592883700729849E-3</v>
      </c>
    </row>
    <row r="32" spans="2:14" x14ac:dyDescent="0.25">
      <c r="B32" s="18" t="s">
        <v>320</v>
      </c>
      <c r="C32" s="19">
        <v>37</v>
      </c>
      <c r="D32" s="19">
        <v>40</v>
      </c>
      <c r="E32" s="20">
        <v>3672</v>
      </c>
      <c r="F32" s="20">
        <v>3921</v>
      </c>
      <c r="G32" s="21">
        <v>250</v>
      </c>
      <c r="H32" s="22" t="s">
        <v>71</v>
      </c>
      <c r="I32" s="22">
        <v>1</v>
      </c>
      <c r="J32" s="23">
        <v>250</v>
      </c>
      <c r="K32" s="24">
        <v>1000000</v>
      </c>
      <c r="L32" s="24">
        <v>250000000</v>
      </c>
      <c r="M32" s="25">
        <v>6.6768154261143608E-3</v>
      </c>
      <c r="N32" s="26">
        <v>2.6482209251824625E-3</v>
      </c>
    </row>
    <row r="33" spans="2:14" x14ac:dyDescent="0.25">
      <c r="B33" s="18" t="s">
        <v>321</v>
      </c>
      <c r="C33" s="19">
        <v>40</v>
      </c>
      <c r="D33" s="19">
        <v>40</v>
      </c>
      <c r="E33" s="20">
        <v>3922</v>
      </c>
      <c r="F33" s="20">
        <v>3971</v>
      </c>
      <c r="G33" s="21">
        <v>50</v>
      </c>
      <c r="H33" s="22" t="s">
        <v>71</v>
      </c>
      <c r="I33" s="22">
        <v>1</v>
      </c>
      <c r="J33" s="23">
        <v>50</v>
      </c>
      <c r="K33" s="24">
        <v>1000000</v>
      </c>
      <c r="L33" s="24">
        <v>50000000</v>
      </c>
      <c r="M33" s="25">
        <v>1.3353630852228722E-3</v>
      </c>
      <c r="N33" s="26">
        <v>5.2964418503649243E-4</v>
      </c>
    </row>
    <row r="34" spans="2:14" x14ac:dyDescent="0.25">
      <c r="B34" s="27" t="s">
        <v>322</v>
      </c>
      <c r="C34" s="28">
        <v>40</v>
      </c>
      <c r="D34" s="28">
        <v>40</v>
      </c>
      <c r="E34" s="29">
        <v>3972</v>
      </c>
      <c r="F34" s="29">
        <v>3986</v>
      </c>
      <c r="G34" s="30">
        <v>15</v>
      </c>
      <c r="H34" s="31" t="s">
        <v>71</v>
      </c>
      <c r="I34" s="31">
        <v>1</v>
      </c>
      <c r="J34" s="32">
        <v>15</v>
      </c>
      <c r="K34" s="29">
        <v>1000000</v>
      </c>
      <c r="L34" s="29">
        <v>15000000</v>
      </c>
      <c r="M34" s="33">
        <v>4.0060892556686165E-4</v>
      </c>
      <c r="N34" s="34">
        <v>1.5889325551094775E-4</v>
      </c>
    </row>
    <row r="35" spans="2:14" x14ac:dyDescent="0.25">
      <c r="B35" s="27" t="s">
        <v>239</v>
      </c>
      <c r="C35" s="28">
        <v>40</v>
      </c>
      <c r="D35" s="28">
        <v>40</v>
      </c>
      <c r="E35" s="29">
        <v>3987</v>
      </c>
      <c r="F35" s="29">
        <v>3991</v>
      </c>
      <c r="G35" s="30">
        <v>5</v>
      </c>
      <c r="H35" s="31" t="s">
        <v>71</v>
      </c>
      <c r="I35" s="31">
        <v>1</v>
      </c>
      <c r="J35" s="32">
        <v>5</v>
      </c>
      <c r="K35" s="29">
        <v>1000000</v>
      </c>
      <c r="L35" s="29">
        <v>5000000</v>
      </c>
      <c r="M35" s="33">
        <v>1.3353630852228722E-4</v>
      </c>
      <c r="N35" s="34">
        <v>5.2964418503649246E-5</v>
      </c>
    </row>
    <row r="36" spans="2:14" x14ac:dyDescent="0.25">
      <c r="B36" s="27" t="s">
        <v>51</v>
      </c>
      <c r="C36" s="28">
        <v>40</v>
      </c>
      <c r="D36" s="28">
        <v>40</v>
      </c>
      <c r="E36" s="29">
        <v>3992</v>
      </c>
      <c r="F36" s="29">
        <v>3996</v>
      </c>
      <c r="G36" s="30">
        <v>5</v>
      </c>
      <c r="H36" s="31" t="s">
        <v>71</v>
      </c>
      <c r="I36" s="31">
        <v>1</v>
      </c>
      <c r="J36" s="32">
        <v>5</v>
      </c>
      <c r="K36" s="29">
        <v>1000000</v>
      </c>
      <c r="L36" s="29">
        <v>5000000</v>
      </c>
      <c r="M36" s="33">
        <v>1.3353630852228722E-4</v>
      </c>
      <c r="N36" s="34">
        <v>5.2964418503649246E-5</v>
      </c>
    </row>
    <row r="37" spans="2:14" x14ac:dyDescent="0.25">
      <c r="B37" s="27" t="s">
        <v>53</v>
      </c>
      <c r="C37" s="28">
        <v>40</v>
      </c>
      <c r="D37" s="28">
        <v>40</v>
      </c>
      <c r="E37" s="29">
        <v>3997</v>
      </c>
      <c r="F37" s="29">
        <v>4000</v>
      </c>
      <c r="G37" s="30">
        <v>4</v>
      </c>
      <c r="H37" s="31" t="s">
        <v>71</v>
      </c>
      <c r="I37" s="31">
        <v>1</v>
      </c>
      <c r="J37" s="32">
        <v>4</v>
      </c>
      <c r="K37" s="29">
        <v>1000000</v>
      </c>
      <c r="L37" s="29">
        <v>4000000</v>
      </c>
      <c r="M37" s="33">
        <v>1.0682904681782977E-4</v>
      </c>
      <c r="N37" s="35">
        <v>4.2371534802919396E-5</v>
      </c>
    </row>
    <row r="38" spans="2:14" x14ac:dyDescent="0.25">
      <c r="B38" s="27" t="s">
        <v>321</v>
      </c>
      <c r="C38" s="28">
        <v>91</v>
      </c>
      <c r="D38" s="28">
        <v>91</v>
      </c>
      <c r="E38" s="29">
        <v>9001</v>
      </c>
      <c r="F38" s="29">
        <v>9077</v>
      </c>
      <c r="G38" s="30">
        <v>77</v>
      </c>
      <c r="H38" s="31" t="s">
        <v>71</v>
      </c>
      <c r="I38" s="31">
        <v>1</v>
      </c>
      <c r="J38" s="32">
        <v>77</v>
      </c>
      <c r="K38" s="29">
        <v>1000000</v>
      </c>
      <c r="L38" s="29">
        <v>77000000</v>
      </c>
      <c r="M38" s="33">
        <v>2.0564591512432229E-3</v>
      </c>
      <c r="N38" s="34">
        <v>8.1565204495619842E-4</v>
      </c>
    </row>
    <row r="39" spans="2:14" x14ac:dyDescent="0.25">
      <c r="B39" s="27" t="s">
        <v>41</v>
      </c>
      <c r="C39" s="28">
        <v>91</v>
      </c>
      <c r="D39" s="28">
        <v>92</v>
      </c>
      <c r="E39" s="29">
        <v>9078</v>
      </c>
      <c r="F39" s="29">
        <v>9118</v>
      </c>
      <c r="G39" s="30">
        <v>41</v>
      </c>
      <c r="H39" s="31" t="s">
        <v>71</v>
      </c>
      <c r="I39" s="31">
        <v>1</v>
      </c>
      <c r="J39" s="32">
        <v>41</v>
      </c>
      <c r="K39" s="29">
        <v>1000000</v>
      </c>
      <c r="L39" s="29">
        <v>41000000</v>
      </c>
      <c r="M39" s="33">
        <v>1.094997729882755E-3</v>
      </c>
      <c r="N39" s="34">
        <v>4.3430823172992383E-4</v>
      </c>
    </row>
    <row r="40" spans="2:14" x14ac:dyDescent="0.25">
      <c r="B40" s="27" t="s">
        <v>45</v>
      </c>
      <c r="C40" s="28">
        <v>92</v>
      </c>
      <c r="D40" s="28">
        <v>92</v>
      </c>
      <c r="E40" s="29">
        <v>9119</v>
      </c>
      <c r="F40" s="29">
        <v>9127</v>
      </c>
      <c r="G40" s="30">
        <v>9</v>
      </c>
      <c r="H40" s="31" t="s">
        <v>71</v>
      </c>
      <c r="I40" s="31">
        <v>1</v>
      </c>
      <c r="J40" s="32">
        <v>9</v>
      </c>
      <c r="K40" s="29">
        <v>1000000</v>
      </c>
      <c r="L40" s="29">
        <v>9000000</v>
      </c>
      <c r="M40" s="33">
        <v>2.4036535534011698E-4</v>
      </c>
      <c r="N40" s="34">
        <v>9.5335953306568649E-5</v>
      </c>
    </row>
    <row r="41" spans="2:14" x14ac:dyDescent="0.25">
      <c r="B41" s="27" t="s">
        <v>323</v>
      </c>
      <c r="C41" s="28">
        <v>92</v>
      </c>
      <c r="D41" s="28">
        <v>92</v>
      </c>
      <c r="E41" s="29">
        <v>9128</v>
      </c>
      <c r="F41" s="29">
        <v>9152</v>
      </c>
      <c r="G41" s="30">
        <v>25</v>
      </c>
      <c r="H41" s="31" t="s">
        <v>71</v>
      </c>
      <c r="I41" s="31">
        <v>1</v>
      </c>
      <c r="J41" s="32">
        <v>25</v>
      </c>
      <c r="K41" s="29">
        <v>1000000</v>
      </c>
      <c r="L41" s="29">
        <v>25000000</v>
      </c>
      <c r="M41" s="33">
        <v>6.6768154261143608E-4</v>
      </c>
      <c r="N41" s="35">
        <v>2.6482209251824622E-4</v>
      </c>
    </row>
    <row r="42" spans="2:14" x14ac:dyDescent="0.25">
      <c r="B42" s="27" t="s">
        <v>324</v>
      </c>
      <c r="C42" s="28">
        <v>92</v>
      </c>
      <c r="D42" s="28">
        <v>92</v>
      </c>
      <c r="E42" s="29">
        <v>9153</v>
      </c>
      <c r="F42" s="29">
        <v>9187</v>
      </c>
      <c r="G42" s="30">
        <v>35</v>
      </c>
      <c r="H42" s="31" t="s">
        <v>71</v>
      </c>
      <c r="I42" s="31">
        <v>1</v>
      </c>
      <c r="J42" s="32">
        <v>35</v>
      </c>
      <c r="K42" s="29">
        <v>1000000</v>
      </c>
      <c r="L42" s="29">
        <v>35000000</v>
      </c>
      <c r="M42" s="33">
        <v>9.3475415965601051E-4</v>
      </c>
      <c r="N42" s="34">
        <v>3.7075092952554474E-4</v>
      </c>
    </row>
    <row r="43" spans="2:14" x14ac:dyDescent="0.25">
      <c r="B43" s="27" t="s">
        <v>316</v>
      </c>
      <c r="C43" s="28">
        <v>92</v>
      </c>
      <c r="D43" s="28">
        <v>93</v>
      </c>
      <c r="E43" s="29">
        <v>9188</v>
      </c>
      <c r="F43" s="29">
        <v>9217</v>
      </c>
      <c r="G43" s="30">
        <v>30</v>
      </c>
      <c r="H43" s="31" t="s">
        <v>71</v>
      </c>
      <c r="I43" s="31">
        <v>1</v>
      </c>
      <c r="J43" s="32">
        <v>30</v>
      </c>
      <c r="K43" s="29">
        <v>1000000</v>
      </c>
      <c r="L43" s="29">
        <v>30000000</v>
      </c>
      <c r="M43" s="33">
        <v>8.012178511337233E-4</v>
      </c>
      <c r="N43" s="34">
        <v>3.177865110218955E-4</v>
      </c>
    </row>
    <row r="44" spans="2:14" x14ac:dyDescent="0.25">
      <c r="B44" s="27" t="s">
        <v>320</v>
      </c>
      <c r="C44" s="28">
        <v>93</v>
      </c>
      <c r="D44" s="28">
        <v>93</v>
      </c>
      <c r="E44" s="29">
        <v>9218</v>
      </c>
      <c r="F44" s="29">
        <v>9272</v>
      </c>
      <c r="G44" s="30">
        <v>55</v>
      </c>
      <c r="H44" s="31" t="s">
        <v>71</v>
      </c>
      <c r="I44" s="31">
        <v>1</v>
      </c>
      <c r="J44" s="32">
        <v>55</v>
      </c>
      <c r="K44" s="29">
        <v>1000000</v>
      </c>
      <c r="L44" s="29">
        <v>55000000</v>
      </c>
      <c r="M44" s="33">
        <v>1.4688993937451594E-3</v>
      </c>
      <c r="N44" s="34">
        <v>5.8260860354014178E-4</v>
      </c>
    </row>
    <row r="45" spans="2:14" x14ac:dyDescent="0.25">
      <c r="B45" s="27" t="s">
        <v>315</v>
      </c>
      <c r="C45" s="28">
        <v>93</v>
      </c>
      <c r="D45" s="28">
        <v>94</v>
      </c>
      <c r="E45" s="29">
        <v>9273</v>
      </c>
      <c r="F45" s="29">
        <v>9322</v>
      </c>
      <c r="G45" s="30">
        <v>50</v>
      </c>
      <c r="H45" s="31" t="s">
        <v>71</v>
      </c>
      <c r="I45" s="31">
        <v>1</v>
      </c>
      <c r="J45" s="32">
        <v>50</v>
      </c>
      <c r="K45" s="29">
        <v>1000000</v>
      </c>
      <c r="L45" s="29">
        <v>50000000</v>
      </c>
      <c r="M45" s="33">
        <v>1.3353630852228722E-3</v>
      </c>
      <c r="N45" s="34">
        <v>5.2964418503649243E-4</v>
      </c>
    </row>
    <row r="46" spans="2:14" x14ac:dyDescent="0.25">
      <c r="B46" s="27" t="s">
        <v>314</v>
      </c>
      <c r="C46" s="28">
        <v>94</v>
      </c>
      <c r="D46" s="28">
        <v>94</v>
      </c>
      <c r="E46" s="29">
        <v>9323</v>
      </c>
      <c r="F46" s="29">
        <v>9385</v>
      </c>
      <c r="G46" s="30">
        <v>63</v>
      </c>
      <c r="H46" s="31" t="s">
        <v>71</v>
      </c>
      <c r="I46" s="31">
        <v>1</v>
      </c>
      <c r="J46" s="32">
        <v>63</v>
      </c>
      <c r="K46" s="29">
        <v>1000000</v>
      </c>
      <c r="L46" s="29">
        <v>63000000</v>
      </c>
      <c r="M46" s="33">
        <v>1.6825574873808188E-3</v>
      </c>
      <c r="N46" s="34">
        <v>6.6735167314598053E-4</v>
      </c>
    </row>
    <row r="47" spans="2:14" x14ac:dyDescent="0.25">
      <c r="B47" s="27" t="s">
        <v>325</v>
      </c>
      <c r="C47" s="28">
        <v>94</v>
      </c>
      <c r="D47" s="28">
        <v>94</v>
      </c>
      <c r="E47" s="29">
        <v>9386</v>
      </c>
      <c r="F47" s="29">
        <v>9400</v>
      </c>
      <c r="G47" s="30">
        <v>15</v>
      </c>
      <c r="H47" s="31" t="s">
        <v>71</v>
      </c>
      <c r="I47" s="31">
        <v>1</v>
      </c>
      <c r="J47" s="32">
        <v>15</v>
      </c>
      <c r="K47" s="29">
        <v>1000000</v>
      </c>
      <c r="L47" s="29">
        <v>15000000</v>
      </c>
      <c r="M47" s="33">
        <v>4.0060892556686165E-4</v>
      </c>
      <c r="N47" s="34">
        <v>1.5889325551094775E-4</v>
      </c>
    </row>
    <row r="48" spans="2:14" x14ac:dyDescent="0.25">
      <c r="B48" s="27" t="s">
        <v>319</v>
      </c>
      <c r="C48" s="28">
        <v>95</v>
      </c>
      <c r="D48" s="28">
        <v>95</v>
      </c>
      <c r="E48" s="29">
        <v>9401</v>
      </c>
      <c r="F48" s="29">
        <v>9500</v>
      </c>
      <c r="G48" s="30">
        <v>100</v>
      </c>
      <c r="H48" s="31" t="s">
        <v>71</v>
      </c>
      <c r="I48" s="31">
        <v>1</v>
      </c>
      <c r="J48" s="32">
        <v>100</v>
      </c>
      <c r="K48" s="29">
        <v>1000000</v>
      </c>
      <c r="L48" s="29">
        <v>100000000</v>
      </c>
      <c r="M48" s="33">
        <v>2.6707261704457443E-3</v>
      </c>
      <c r="N48" s="34">
        <v>1.0592883700729849E-3</v>
      </c>
    </row>
    <row r="49" spans="2:14" x14ac:dyDescent="0.25">
      <c r="B49" s="27" t="s">
        <v>312</v>
      </c>
      <c r="C49" s="28">
        <v>96</v>
      </c>
      <c r="D49" s="28">
        <v>96</v>
      </c>
      <c r="E49" s="29">
        <v>9501</v>
      </c>
      <c r="F49" s="29">
        <v>9520</v>
      </c>
      <c r="G49" s="30">
        <v>20</v>
      </c>
      <c r="H49" s="31" t="s">
        <v>71</v>
      </c>
      <c r="I49" s="31">
        <v>1</v>
      </c>
      <c r="J49" s="32">
        <v>20</v>
      </c>
      <c r="K49" s="29">
        <v>1000000</v>
      </c>
      <c r="L49" s="29">
        <v>20000000</v>
      </c>
      <c r="M49" s="33">
        <v>5.3414523408914887E-4</v>
      </c>
      <c r="N49" s="34">
        <v>2.1185767401459698E-4</v>
      </c>
    </row>
    <row r="50" spans="2:14" x14ac:dyDescent="0.25">
      <c r="B50" s="27" t="s">
        <v>317</v>
      </c>
      <c r="C50" s="28">
        <v>96</v>
      </c>
      <c r="D50" s="28">
        <v>96</v>
      </c>
      <c r="E50" s="29">
        <v>9521</v>
      </c>
      <c r="F50" s="29">
        <v>9523</v>
      </c>
      <c r="G50" s="30">
        <v>3</v>
      </c>
      <c r="H50" s="31" t="s">
        <v>71</v>
      </c>
      <c r="I50" s="31">
        <v>1</v>
      </c>
      <c r="J50" s="32">
        <v>3</v>
      </c>
      <c r="K50" s="29">
        <v>1000000</v>
      </c>
      <c r="L50" s="29">
        <v>3000000</v>
      </c>
      <c r="M50" s="33">
        <v>8.0121785113372333E-5</v>
      </c>
      <c r="N50" s="34">
        <v>3.1778651102189552E-5</v>
      </c>
    </row>
    <row r="51" spans="2:14" x14ac:dyDescent="0.25">
      <c r="B51" s="27" t="s">
        <v>45</v>
      </c>
      <c r="C51" s="28">
        <v>96</v>
      </c>
      <c r="D51" s="28">
        <v>96</v>
      </c>
      <c r="E51" s="29">
        <v>9524</v>
      </c>
      <c r="F51" s="29">
        <v>9544</v>
      </c>
      <c r="G51" s="30">
        <v>21</v>
      </c>
      <c r="H51" s="31" t="s">
        <v>71</v>
      </c>
      <c r="I51" s="31">
        <v>1</v>
      </c>
      <c r="J51" s="32">
        <v>21</v>
      </c>
      <c r="K51" s="29">
        <v>1000000</v>
      </c>
      <c r="L51" s="29">
        <v>21000000</v>
      </c>
      <c r="M51" s="33">
        <v>5.6085249579360629E-4</v>
      </c>
      <c r="N51" s="34">
        <v>2.2245055771532684E-4</v>
      </c>
    </row>
    <row r="52" spans="2:14" x14ac:dyDescent="0.25">
      <c r="B52" s="27" t="s">
        <v>41</v>
      </c>
      <c r="C52" s="28">
        <v>96</v>
      </c>
      <c r="D52" s="28">
        <v>96</v>
      </c>
      <c r="E52" s="29">
        <v>9545</v>
      </c>
      <c r="F52" s="29">
        <v>9564</v>
      </c>
      <c r="G52" s="30">
        <v>20</v>
      </c>
      <c r="H52" s="31" t="s">
        <v>71</v>
      </c>
      <c r="I52" s="31">
        <v>1</v>
      </c>
      <c r="J52" s="32">
        <v>20</v>
      </c>
      <c r="K52" s="29">
        <v>1000000</v>
      </c>
      <c r="L52" s="29">
        <v>20000000</v>
      </c>
      <c r="M52" s="33">
        <v>5.3414523408914887E-4</v>
      </c>
      <c r="N52" s="34">
        <v>2.1185767401459698E-4</v>
      </c>
    </row>
    <row r="53" spans="2:14" x14ac:dyDescent="0.25">
      <c r="B53" s="27" t="s">
        <v>43</v>
      </c>
      <c r="C53" s="28">
        <v>96</v>
      </c>
      <c r="D53" s="28">
        <v>96</v>
      </c>
      <c r="E53" s="29">
        <v>9565</v>
      </c>
      <c r="F53" s="29">
        <v>9584</v>
      </c>
      <c r="G53" s="30">
        <v>20</v>
      </c>
      <c r="H53" s="31" t="s">
        <v>71</v>
      </c>
      <c r="I53" s="31">
        <v>1</v>
      </c>
      <c r="J53" s="32">
        <v>20</v>
      </c>
      <c r="K53" s="29">
        <v>1000000</v>
      </c>
      <c r="L53" s="29">
        <v>20000000</v>
      </c>
      <c r="M53" s="33">
        <v>5.3414523408914887E-4</v>
      </c>
      <c r="N53" s="34">
        <v>2.1185767401459698E-4</v>
      </c>
    </row>
    <row r="54" spans="2:14" x14ac:dyDescent="0.25">
      <c r="B54" s="27" t="s">
        <v>604</v>
      </c>
      <c r="C54" s="28">
        <v>96</v>
      </c>
      <c r="D54" s="28">
        <v>96</v>
      </c>
      <c r="E54" s="29">
        <v>9585</v>
      </c>
      <c r="F54" s="29">
        <v>9587</v>
      </c>
      <c r="G54" s="30">
        <v>3</v>
      </c>
      <c r="H54" s="31" t="s">
        <v>71</v>
      </c>
      <c r="I54" s="31">
        <v>1</v>
      </c>
      <c r="J54" s="32">
        <v>3</v>
      </c>
      <c r="K54" s="29">
        <v>1000000</v>
      </c>
      <c r="L54" s="29">
        <v>3000000</v>
      </c>
      <c r="M54" s="33">
        <v>8.0121785113372333E-5</v>
      </c>
      <c r="N54" s="34">
        <v>3.1778651102189552E-5</v>
      </c>
    </row>
    <row r="55" spans="2:14" x14ac:dyDescent="0.25">
      <c r="B55" s="27" t="s">
        <v>664</v>
      </c>
      <c r="C55" s="28">
        <v>96</v>
      </c>
      <c r="D55" s="28">
        <v>96</v>
      </c>
      <c r="E55" s="29">
        <v>9588</v>
      </c>
      <c r="F55" s="29">
        <v>9596</v>
      </c>
      <c r="G55" s="30">
        <v>9</v>
      </c>
      <c r="H55" s="31" t="s">
        <v>71</v>
      </c>
      <c r="I55" s="31">
        <v>1</v>
      </c>
      <c r="J55" s="32">
        <v>9</v>
      </c>
      <c r="K55" s="29">
        <v>1000000</v>
      </c>
      <c r="L55" s="29">
        <v>9000000</v>
      </c>
      <c r="M55" s="33">
        <v>2.4036535534011698E-4</v>
      </c>
      <c r="N55" s="34">
        <v>9.5335953306568649E-5</v>
      </c>
    </row>
    <row r="56" spans="2:14" x14ac:dyDescent="0.25">
      <c r="B56" s="27" t="s">
        <v>311</v>
      </c>
      <c r="C56" s="28">
        <v>96</v>
      </c>
      <c r="D56" s="28">
        <v>97</v>
      </c>
      <c r="E56" s="29">
        <v>9597</v>
      </c>
      <c r="F56" s="29">
        <v>9634</v>
      </c>
      <c r="G56" s="30">
        <v>38</v>
      </c>
      <c r="H56" s="31" t="s">
        <v>71</v>
      </c>
      <c r="I56" s="31">
        <v>1</v>
      </c>
      <c r="J56" s="32">
        <v>38</v>
      </c>
      <c r="K56" s="29">
        <v>1000000</v>
      </c>
      <c r="L56" s="29">
        <v>38000000</v>
      </c>
      <c r="M56" s="33">
        <v>1.0148759447693829E-3</v>
      </c>
      <c r="N56" s="34">
        <v>4.0252958062773431E-4</v>
      </c>
    </row>
    <row r="57" spans="2:14" x14ac:dyDescent="0.25">
      <c r="B57" s="27" t="s">
        <v>312</v>
      </c>
      <c r="C57" s="28">
        <v>97</v>
      </c>
      <c r="D57" s="28">
        <v>97</v>
      </c>
      <c r="E57" s="29">
        <v>9635</v>
      </c>
      <c r="F57" s="29">
        <v>9653</v>
      </c>
      <c r="G57" s="30">
        <v>19</v>
      </c>
      <c r="H57" s="31" t="s">
        <v>71</v>
      </c>
      <c r="I57" s="31">
        <v>1</v>
      </c>
      <c r="J57" s="32">
        <v>19</v>
      </c>
      <c r="K57" s="29">
        <v>1000000</v>
      </c>
      <c r="L57" s="29">
        <v>19000000</v>
      </c>
      <c r="M57" s="33">
        <v>5.0743797238469144E-4</v>
      </c>
      <c r="N57" s="34">
        <v>2.0126479031386715E-4</v>
      </c>
    </row>
    <row r="58" spans="2:14" x14ac:dyDescent="0.25">
      <c r="B58" s="27" t="s">
        <v>45</v>
      </c>
      <c r="C58" s="28">
        <v>97</v>
      </c>
      <c r="D58" s="28">
        <v>97</v>
      </c>
      <c r="E58" s="29">
        <v>9654</v>
      </c>
      <c r="F58" s="29">
        <v>9691</v>
      </c>
      <c r="G58" s="30">
        <v>38</v>
      </c>
      <c r="H58" s="31" t="s">
        <v>71</v>
      </c>
      <c r="I58" s="31">
        <v>1</v>
      </c>
      <c r="J58" s="32">
        <v>38</v>
      </c>
      <c r="K58" s="29">
        <v>1000000</v>
      </c>
      <c r="L58" s="29">
        <v>38000000</v>
      </c>
      <c r="M58" s="33">
        <v>1.0148759447693829E-3</v>
      </c>
      <c r="N58" s="34">
        <v>4.0252958062773431E-4</v>
      </c>
    </row>
    <row r="59" spans="2:14" x14ac:dyDescent="0.25">
      <c r="B59" s="27" t="s">
        <v>314</v>
      </c>
      <c r="C59" s="28">
        <v>97</v>
      </c>
      <c r="D59" s="28">
        <v>98</v>
      </c>
      <c r="E59" s="29">
        <v>9692</v>
      </c>
      <c r="F59" s="29">
        <v>9703</v>
      </c>
      <c r="G59" s="30">
        <v>12</v>
      </c>
      <c r="H59" s="31" t="s">
        <v>71</v>
      </c>
      <c r="I59" s="31">
        <v>1</v>
      </c>
      <c r="J59" s="32">
        <v>12</v>
      </c>
      <c r="K59" s="29">
        <v>1000000</v>
      </c>
      <c r="L59" s="29">
        <v>12000000</v>
      </c>
      <c r="M59" s="33">
        <v>3.2048714045348933E-4</v>
      </c>
      <c r="N59" s="34">
        <v>1.2711460440875821E-4</v>
      </c>
    </row>
    <row r="60" spans="2:14" x14ac:dyDescent="0.25">
      <c r="B60" s="27" t="s">
        <v>315</v>
      </c>
      <c r="C60" s="28">
        <v>98</v>
      </c>
      <c r="D60" s="28">
        <v>98</v>
      </c>
      <c r="E60" s="29">
        <v>9704</v>
      </c>
      <c r="F60" s="29">
        <v>9741</v>
      </c>
      <c r="G60" s="30">
        <v>38</v>
      </c>
      <c r="H60" s="31" t="s">
        <v>71</v>
      </c>
      <c r="I60" s="31">
        <v>1</v>
      </c>
      <c r="J60" s="32">
        <v>38</v>
      </c>
      <c r="K60" s="29">
        <v>1000000</v>
      </c>
      <c r="L60" s="29">
        <v>38000000</v>
      </c>
      <c r="M60" s="33">
        <v>1.0148759447693829E-3</v>
      </c>
      <c r="N60" s="34">
        <v>4.0252958062773431E-4</v>
      </c>
    </row>
    <row r="61" spans="2:14" x14ac:dyDescent="0.25">
      <c r="B61" s="27" t="s">
        <v>316</v>
      </c>
      <c r="C61" s="28">
        <v>98</v>
      </c>
      <c r="D61" s="28">
        <v>98</v>
      </c>
      <c r="E61" s="29">
        <v>9742</v>
      </c>
      <c r="F61" s="29">
        <v>9766</v>
      </c>
      <c r="G61" s="30">
        <v>25</v>
      </c>
      <c r="H61" s="31" t="s">
        <v>71</v>
      </c>
      <c r="I61" s="31">
        <v>1</v>
      </c>
      <c r="J61" s="32">
        <v>25</v>
      </c>
      <c r="K61" s="29">
        <v>1000000</v>
      </c>
      <c r="L61" s="29">
        <v>25000000</v>
      </c>
      <c r="M61" s="33">
        <v>6.6768154261143608E-4</v>
      </c>
      <c r="N61" s="34">
        <v>2.6482209251824622E-4</v>
      </c>
    </row>
    <row r="62" spans="2:14" x14ac:dyDescent="0.25">
      <c r="B62" s="27" t="s">
        <v>317</v>
      </c>
      <c r="C62" s="28">
        <v>98</v>
      </c>
      <c r="D62" s="28">
        <v>99</v>
      </c>
      <c r="E62" s="29">
        <v>9767</v>
      </c>
      <c r="F62" s="29">
        <v>9827</v>
      </c>
      <c r="G62" s="30">
        <v>61</v>
      </c>
      <c r="H62" s="31" t="s">
        <v>71</v>
      </c>
      <c r="I62" s="31">
        <v>1</v>
      </c>
      <c r="J62" s="32">
        <v>61</v>
      </c>
      <c r="K62" s="29">
        <v>1000000</v>
      </c>
      <c r="L62" s="29">
        <v>61000000</v>
      </c>
      <c r="M62" s="33">
        <v>1.6291429639719039E-3</v>
      </c>
      <c r="N62" s="34">
        <v>6.4616590574452081E-4</v>
      </c>
    </row>
    <row r="63" spans="2:14" x14ac:dyDescent="0.25">
      <c r="B63" s="27" t="s">
        <v>318</v>
      </c>
      <c r="C63" s="28">
        <v>99</v>
      </c>
      <c r="D63" s="28">
        <v>99</v>
      </c>
      <c r="E63" s="29">
        <v>9828</v>
      </c>
      <c r="F63" s="29">
        <v>9859</v>
      </c>
      <c r="G63" s="30">
        <v>32</v>
      </c>
      <c r="H63" s="31" t="s">
        <v>71</v>
      </c>
      <c r="I63" s="31">
        <v>1</v>
      </c>
      <c r="J63" s="32">
        <v>32</v>
      </c>
      <c r="K63" s="29">
        <v>1000000</v>
      </c>
      <c r="L63" s="29">
        <v>32000000</v>
      </c>
      <c r="M63" s="33">
        <v>8.5463237454263814E-4</v>
      </c>
      <c r="N63" s="34">
        <v>3.3897227842335516E-4</v>
      </c>
    </row>
    <row r="64" spans="2:14" x14ac:dyDescent="0.25">
      <c r="B64" s="27" t="s">
        <v>50</v>
      </c>
      <c r="C64" s="28">
        <v>99</v>
      </c>
      <c r="D64" s="28">
        <v>99</v>
      </c>
      <c r="E64" s="29">
        <v>9860</v>
      </c>
      <c r="F64" s="29">
        <v>9884</v>
      </c>
      <c r="G64" s="30">
        <v>25</v>
      </c>
      <c r="H64" s="31" t="s">
        <v>71</v>
      </c>
      <c r="I64" s="31">
        <v>1</v>
      </c>
      <c r="J64" s="32">
        <v>25</v>
      </c>
      <c r="K64" s="29">
        <v>1000000</v>
      </c>
      <c r="L64" s="29">
        <v>25000000</v>
      </c>
      <c r="M64" s="33">
        <v>6.6768154261143608E-4</v>
      </c>
      <c r="N64" s="35">
        <v>2.6482209251824622E-4</v>
      </c>
    </row>
    <row r="65" spans="2:14" x14ac:dyDescent="0.25">
      <c r="B65" s="27" t="s">
        <v>319</v>
      </c>
      <c r="C65" s="28">
        <v>99</v>
      </c>
      <c r="D65" s="28">
        <v>100</v>
      </c>
      <c r="E65" s="29">
        <v>9885</v>
      </c>
      <c r="F65" s="29">
        <v>9934</v>
      </c>
      <c r="G65" s="30">
        <v>50</v>
      </c>
      <c r="H65" s="31" t="s">
        <v>71</v>
      </c>
      <c r="I65" s="31">
        <v>1</v>
      </c>
      <c r="J65" s="32">
        <v>50</v>
      </c>
      <c r="K65" s="29">
        <v>1000000</v>
      </c>
      <c r="L65" s="29">
        <v>50000000</v>
      </c>
      <c r="M65" s="33">
        <v>1.3353630852228722E-3</v>
      </c>
      <c r="N65" s="34">
        <v>5.2964418503649243E-4</v>
      </c>
    </row>
    <row r="66" spans="2:14" x14ac:dyDescent="0.25">
      <c r="B66" s="27" t="s">
        <v>320</v>
      </c>
      <c r="C66" s="28">
        <v>100</v>
      </c>
      <c r="D66" s="28">
        <v>101</v>
      </c>
      <c r="E66" s="29">
        <v>9935</v>
      </c>
      <c r="F66" s="29">
        <v>10062</v>
      </c>
      <c r="G66" s="30">
        <v>128</v>
      </c>
      <c r="H66" s="31" t="s">
        <v>71</v>
      </c>
      <c r="I66" s="31">
        <v>1</v>
      </c>
      <c r="J66" s="32">
        <v>128</v>
      </c>
      <c r="K66" s="29">
        <v>1000000</v>
      </c>
      <c r="L66" s="29">
        <v>128000000</v>
      </c>
      <c r="M66" s="33">
        <v>3.4185294981705526E-3</v>
      </c>
      <c r="N66" s="34">
        <v>1.3558891136934207E-3</v>
      </c>
    </row>
    <row r="67" spans="2:14" x14ac:dyDescent="0.25">
      <c r="B67" s="27" t="s">
        <v>321</v>
      </c>
      <c r="C67" s="28">
        <v>101</v>
      </c>
      <c r="D67" s="28">
        <v>101</v>
      </c>
      <c r="E67" s="29">
        <v>10063</v>
      </c>
      <c r="F67" s="29">
        <v>10087</v>
      </c>
      <c r="G67" s="30">
        <v>25</v>
      </c>
      <c r="H67" s="31" t="s">
        <v>71</v>
      </c>
      <c r="I67" s="31">
        <v>1</v>
      </c>
      <c r="J67" s="32">
        <v>25</v>
      </c>
      <c r="K67" s="29">
        <v>1000000</v>
      </c>
      <c r="L67" s="29">
        <v>25000000</v>
      </c>
      <c r="M67" s="33">
        <v>6.6768154261143608E-4</v>
      </c>
      <c r="N67" s="34">
        <v>2.6482209251824622E-4</v>
      </c>
    </row>
    <row r="68" spans="2:14" x14ac:dyDescent="0.25">
      <c r="B68" s="27" t="s">
        <v>322</v>
      </c>
      <c r="C68" s="28">
        <v>101</v>
      </c>
      <c r="D68" s="28">
        <v>101</v>
      </c>
      <c r="E68" s="29">
        <v>10088</v>
      </c>
      <c r="F68" s="29">
        <v>10094</v>
      </c>
      <c r="G68" s="30">
        <v>7</v>
      </c>
      <c r="H68" s="31" t="s">
        <v>71</v>
      </c>
      <c r="I68" s="31">
        <v>1</v>
      </c>
      <c r="J68" s="32">
        <v>7</v>
      </c>
      <c r="K68" s="29">
        <v>1000000</v>
      </c>
      <c r="L68" s="29">
        <v>7000000</v>
      </c>
      <c r="M68" s="33">
        <v>1.8695083193120209E-4</v>
      </c>
      <c r="N68" s="34">
        <v>7.4150185905108947E-5</v>
      </c>
    </row>
    <row r="69" spans="2:14" x14ac:dyDescent="0.25">
      <c r="B69" s="27" t="s">
        <v>239</v>
      </c>
      <c r="C69" s="28">
        <v>101</v>
      </c>
      <c r="D69" s="28">
        <v>101</v>
      </c>
      <c r="E69" s="29">
        <v>10095</v>
      </c>
      <c r="F69" s="29">
        <v>10096</v>
      </c>
      <c r="G69" s="30">
        <v>2</v>
      </c>
      <c r="H69" s="31" t="s">
        <v>71</v>
      </c>
      <c r="I69" s="31">
        <v>1</v>
      </c>
      <c r="J69" s="32">
        <v>2</v>
      </c>
      <c r="K69" s="29">
        <v>1000000</v>
      </c>
      <c r="L69" s="29">
        <v>2000000</v>
      </c>
      <c r="M69" s="33">
        <v>5.3414523408914884E-5</v>
      </c>
      <c r="N69" s="34">
        <v>2.1185767401459698E-5</v>
      </c>
    </row>
    <row r="70" spans="2:14" x14ac:dyDescent="0.25">
      <c r="B70" s="27" t="s">
        <v>51</v>
      </c>
      <c r="C70" s="28">
        <v>101</v>
      </c>
      <c r="D70" s="28">
        <v>101</v>
      </c>
      <c r="E70" s="29">
        <v>10097</v>
      </c>
      <c r="F70" s="29">
        <v>10098</v>
      </c>
      <c r="G70" s="30">
        <v>2</v>
      </c>
      <c r="H70" s="31" t="s">
        <v>71</v>
      </c>
      <c r="I70" s="31">
        <v>1</v>
      </c>
      <c r="J70" s="32">
        <v>2</v>
      </c>
      <c r="K70" s="29">
        <v>1000000</v>
      </c>
      <c r="L70" s="29">
        <v>2000000</v>
      </c>
      <c r="M70" s="33">
        <v>5.3414523408914884E-5</v>
      </c>
      <c r="N70" s="34">
        <v>2.1185767401459698E-5</v>
      </c>
    </row>
    <row r="71" spans="2:14" x14ac:dyDescent="0.25">
      <c r="B71" s="27" t="s">
        <v>53</v>
      </c>
      <c r="C71" s="28">
        <v>101</v>
      </c>
      <c r="D71" s="28">
        <v>101</v>
      </c>
      <c r="E71" s="29">
        <v>10099</v>
      </c>
      <c r="F71" s="29">
        <v>10100</v>
      </c>
      <c r="G71" s="30">
        <v>2</v>
      </c>
      <c r="H71" s="31" t="s">
        <v>71</v>
      </c>
      <c r="I71" s="31">
        <v>1</v>
      </c>
      <c r="J71" s="32">
        <v>2</v>
      </c>
      <c r="K71" s="29">
        <v>1000000</v>
      </c>
      <c r="L71" s="29">
        <v>2000000</v>
      </c>
      <c r="M71" s="33">
        <v>5.3414523408914884E-5</v>
      </c>
      <c r="N71" s="34">
        <v>2.1185767401459698E-5</v>
      </c>
    </row>
    <row r="72" spans="2:14" x14ac:dyDescent="0.25">
      <c r="B72" s="27" t="s">
        <v>664</v>
      </c>
      <c r="C72" s="28">
        <v>102</v>
      </c>
      <c r="D72" s="28">
        <v>106</v>
      </c>
      <c r="E72" s="29">
        <v>10101</v>
      </c>
      <c r="F72" s="29">
        <v>10532</v>
      </c>
      <c r="G72" s="30">
        <v>432</v>
      </c>
      <c r="H72" s="31" t="s">
        <v>71</v>
      </c>
      <c r="I72" s="31">
        <v>1</v>
      </c>
      <c r="J72" s="32">
        <v>432</v>
      </c>
      <c r="K72" s="29">
        <v>1000000</v>
      </c>
      <c r="L72" s="29">
        <v>432000000</v>
      </c>
      <c r="M72" s="33">
        <v>1.1537537056325615E-2</v>
      </c>
      <c r="N72" s="34">
        <v>4.5761257587152949E-3</v>
      </c>
    </row>
    <row r="73" spans="2:14" x14ac:dyDescent="0.25">
      <c r="B73" s="27" t="s">
        <v>604</v>
      </c>
      <c r="C73" s="28">
        <v>106</v>
      </c>
      <c r="D73" s="28">
        <v>107</v>
      </c>
      <c r="E73" s="29">
        <v>10533</v>
      </c>
      <c r="F73" s="29">
        <v>10676</v>
      </c>
      <c r="G73" s="30">
        <v>144</v>
      </c>
      <c r="H73" s="31" t="s">
        <v>71</v>
      </c>
      <c r="I73" s="31">
        <v>1</v>
      </c>
      <c r="J73" s="32">
        <v>144</v>
      </c>
      <c r="K73" s="29">
        <v>1000000</v>
      </c>
      <c r="L73" s="29">
        <v>144000000</v>
      </c>
      <c r="M73" s="33">
        <v>3.8458456854418717E-3</v>
      </c>
      <c r="N73" s="34">
        <v>1.5253752529050984E-3</v>
      </c>
    </row>
    <row r="74" spans="2:14" x14ac:dyDescent="0.25">
      <c r="B74" s="27" t="s">
        <v>664</v>
      </c>
      <c r="C74" s="28">
        <v>107</v>
      </c>
      <c r="D74" s="28">
        <v>111</v>
      </c>
      <c r="E74" s="29">
        <v>10677</v>
      </c>
      <c r="F74" s="29">
        <v>11066</v>
      </c>
      <c r="G74" s="30">
        <v>390</v>
      </c>
      <c r="H74" s="31" t="s">
        <v>71</v>
      </c>
      <c r="I74" s="31">
        <v>1</v>
      </c>
      <c r="J74" s="32">
        <v>390</v>
      </c>
      <c r="K74" s="29">
        <v>1000000</v>
      </c>
      <c r="L74" s="29">
        <v>390000000</v>
      </c>
      <c r="M74" s="33">
        <v>1.0415832064738402E-2</v>
      </c>
      <c r="N74" s="34">
        <v>4.131224643284641E-3</v>
      </c>
    </row>
    <row r="75" spans="2:14" x14ac:dyDescent="0.25">
      <c r="B75" s="27" t="s">
        <v>604</v>
      </c>
      <c r="C75" s="28">
        <v>111</v>
      </c>
      <c r="D75" s="28">
        <v>112</v>
      </c>
      <c r="E75" s="29">
        <v>11067</v>
      </c>
      <c r="F75" s="29">
        <v>11196</v>
      </c>
      <c r="G75" s="30">
        <v>130</v>
      </c>
      <c r="H75" s="31" t="s">
        <v>71</v>
      </c>
      <c r="I75" s="31">
        <v>1</v>
      </c>
      <c r="J75" s="32">
        <v>130</v>
      </c>
      <c r="K75" s="29">
        <v>1000000</v>
      </c>
      <c r="L75" s="29">
        <v>130000000</v>
      </c>
      <c r="M75" s="33">
        <v>3.4719440215794676E-3</v>
      </c>
      <c r="N75" s="34">
        <v>1.3770748810948805E-3</v>
      </c>
    </row>
    <row r="76" spans="2:14" x14ac:dyDescent="0.25">
      <c r="B76" s="27" t="s">
        <v>311</v>
      </c>
      <c r="C76" s="28">
        <v>112</v>
      </c>
      <c r="D76" s="28">
        <v>113</v>
      </c>
      <c r="E76" s="29">
        <v>11197</v>
      </c>
      <c r="F76" s="29">
        <v>11214</v>
      </c>
      <c r="G76" s="30">
        <v>18</v>
      </c>
      <c r="H76" s="31" t="s">
        <v>71</v>
      </c>
      <c r="I76" s="31">
        <v>1</v>
      </c>
      <c r="J76" s="32">
        <v>18</v>
      </c>
      <c r="K76" s="29">
        <v>1000000</v>
      </c>
      <c r="L76" s="29">
        <v>18000000</v>
      </c>
      <c r="M76" s="33">
        <v>4.8073071068023397E-4</v>
      </c>
      <c r="N76" s="34">
        <v>1.906719066131373E-4</v>
      </c>
    </row>
    <row r="77" spans="2:14" x14ac:dyDescent="0.25">
      <c r="B77" s="27" t="s">
        <v>45</v>
      </c>
      <c r="C77" s="28">
        <v>113</v>
      </c>
      <c r="D77" s="28">
        <v>113</v>
      </c>
      <c r="E77" s="29">
        <v>11215</v>
      </c>
      <c r="F77" s="29">
        <v>11224</v>
      </c>
      <c r="G77" s="30">
        <v>10</v>
      </c>
      <c r="H77" s="31" t="s">
        <v>71</v>
      </c>
      <c r="I77" s="31">
        <v>1</v>
      </c>
      <c r="J77" s="32">
        <v>10</v>
      </c>
      <c r="K77" s="29">
        <v>1000000</v>
      </c>
      <c r="L77" s="29">
        <v>10000000</v>
      </c>
      <c r="M77" s="33">
        <v>2.6707261704457443E-4</v>
      </c>
      <c r="N77" s="34">
        <v>1.0592883700729849E-4</v>
      </c>
    </row>
    <row r="78" spans="2:14" x14ac:dyDescent="0.25">
      <c r="B78" s="27" t="s">
        <v>313</v>
      </c>
      <c r="C78" s="28">
        <v>113</v>
      </c>
      <c r="D78" s="28">
        <v>113</v>
      </c>
      <c r="E78" s="29">
        <v>11225</v>
      </c>
      <c r="F78" s="29">
        <v>11240</v>
      </c>
      <c r="G78" s="30">
        <v>16</v>
      </c>
      <c r="H78" s="31" t="s">
        <v>71</v>
      </c>
      <c r="I78" s="31">
        <v>1</v>
      </c>
      <c r="J78" s="32">
        <v>16</v>
      </c>
      <c r="K78" s="29">
        <v>1000000</v>
      </c>
      <c r="L78" s="29">
        <v>16000000</v>
      </c>
      <c r="M78" s="33">
        <v>4.2731618727131907E-4</v>
      </c>
      <c r="N78" s="34">
        <v>1.6948613921167758E-4</v>
      </c>
    </row>
    <row r="79" spans="2:14" x14ac:dyDescent="0.25">
      <c r="B79" s="27" t="s">
        <v>314</v>
      </c>
      <c r="C79" s="28">
        <v>113</v>
      </c>
      <c r="D79" s="28">
        <v>113</v>
      </c>
      <c r="E79" s="29">
        <v>11241</v>
      </c>
      <c r="F79" s="29">
        <v>11256</v>
      </c>
      <c r="G79" s="30">
        <v>16</v>
      </c>
      <c r="H79" s="31" t="s">
        <v>71</v>
      </c>
      <c r="I79" s="31">
        <v>1</v>
      </c>
      <c r="J79" s="32">
        <v>16</v>
      </c>
      <c r="K79" s="29">
        <v>1000000</v>
      </c>
      <c r="L79" s="29">
        <v>16000000</v>
      </c>
      <c r="M79" s="33">
        <v>4.2731618727131907E-4</v>
      </c>
      <c r="N79" s="34">
        <v>1.6948613921167758E-4</v>
      </c>
    </row>
    <row r="80" spans="2:14" x14ac:dyDescent="0.25">
      <c r="B80" s="27" t="s">
        <v>315</v>
      </c>
      <c r="C80" s="28">
        <v>113</v>
      </c>
      <c r="D80" s="28">
        <v>113</v>
      </c>
      <c r="E80" s="29">
        <v>11257</v>
      </c>
      <c r="F80" s="29">
        <v>11281</v>
      </c>
      <c r="G80" s="30">
        <v>25</v>
      </c>
      <c r="H80" s="31" t="s">
        <v>71</v>
      </c>
      <c r="I80" s="31">
        <v>1</v>
      </c>
      <c r="J80" s="32">
        <v>25</v>
      </c>
      <c r="K80" s="29">
        <v>1000000</v>
      </c>
      <c r="L80" s="29">
        <v>25000000</v>
      </c>
      <c r="M80" s="33">
        <v>6.6768154261143608E-4</v>
      </c>
      <c r="N80" s="34">
        <v>2.6482209251824622E-4</v>
      </c>
    </row>
    <row r="81" spans="2:14" x14ac:dyDescent="0.25">
      <c r="B81" s="27" t="s">
        <v>316</v>
      </c>
      <c r="C81" s="28">
        <v>113</v>
      </c>
      <c r="D81" s="28">
        <v>113</v>
      </c>
      <c r="E81" s="29">
        <v>11282</v>
      </c>
      <c r="F81" s="29">
        <v>11297</v>
      </c>
      <c r="G81" s="30">
        <v>16</v>
      </c>
      <c r="H81" s="31" t="s">
        <v>71</v>
      </c>
      <c r="I81" s="31">
        <v>1</v>
      </c>
      <c r="J81" s="32">
        <v>16</v>
      </c>
      <c r="K81" s="29">
        <v>1000000</v>
      </c>
      <c r="L81" s="29">
        <v>16000000</v>
      </c>
      <c r="M81" s="33">
        <v>4.2731618727131907E-4</v>
      </c>
      <c r="N81" s="35">
        <v>1.6948613921167758E-4</v>
      </c>
    </row>
    <row r="82" spans="2:14" x14ac:dyDescent="0.25">
      <c r="B82" s="27" t="s">
        <v>317</v>
      </c>
      <c r="C82" s="28">
        <v>113</v>
      </c>
      <c r="D82" s="28">
        <v>114</v>
      </c>
      <c r="E82" s="29">
        <v>11298</v>
      </c>
      <c r="F82" s="29">
        <v>11335</v>
      </c>
      <c r="G82" s="30">
        <v>38</v>
      </c>
      <c r="H82" s="31" t="s">
        <v>71</v>
      </c>
      <c r="I82" s="31">
        <v>1</v>
      </c>
      <c r="J82" s="32">
        <v>38</v>
      </c>
      <c r="K82" s="29">
        <v>1000000</v>
      </c>
      <c r="L82" s="29">
        <v>38000000</v>
      </c>
      <c r="M82" s="33">
        <v>1.0148759447693829E-3</v>
      </c>
      <c r="N82" s="34">
        <v>4.0252958062773431E-4</v>
      </c>
    </row>
    <row r="83" spans="2:14" x14ac:dyDescent="0.25">
      <c r="B83" s="27" t="s">
        <v>318</v>
      </c>
      <c r="C83" s="28">
        <v>114</v>
      </c>
      <c r="D83" s="28">
        <v>114</v>
      </c>
      <c r="E83" s="29">
        <v>11336</v>
      </c>
      <c r="F83" s="29">
        <v>11350</v>
      </c>
      <c r="G83" s="30">
        <v>15</v>
      </c>
      <c r="H83" s="31" t="s">
        <v>71</v>
      </c>
      <c r="I83" s="31">
        <v>1</v>
      </c>
      <c r="J83" s="32">
        <v>15</v>
      </c>
      <c r="K83" s="29">
        <v>1000000</v>
      </c>
      <c r="L83" s="29">
        <v>15000000</v>
      </c>
      <c r="M83" s="33">
        <v>4.0060892556686165E-4</v>
      </c>
      <c r="N83" s="34">
        <v>1.5889325551094775E-4</v>
      </c>
    </row>
    <row r="84" spans="2:14" x14ac:dyDescent="0.25">
      <c r="B84" s="27" t="s">
        <v>319</v>
      </c>
      <c r="C84" s="28">
        <v>114</v>
      </c>
      <c r="D84" s="28">
        <v>114</v>
      </c>
      <c r="E84" s="29">
        <v>11351</v>
      </c>
      <c r="F84" s="29">
        <v>11373</v>
      </c>
      <c r="G84" s="30">
        <v>23</v>
      </c>
      <c r="H84" s="31" t="s">
        <v>71</v>
      </c>
      <c r="I84" s="31">
        <v>1</v>
      </c>
      <c r="J84" s="32">
        <v>23</v>
      </c>
      <c r="K84" s="29">
        <v>1000000</v>
      </c>
      <c r="L84" s="29">
        <v>23000000</v>
      </c>
      <c r="M84" s="33">
        <v>6.1426701920252113E-4</v>
      </c>
      <c r="N84" s="34">
        <v>2.4363632511678653E-4</v>
      </c>
    </row>
    <row r="85" spans="2:14" x14ac:dyDescent="0.25">
      <c r="B85" s="27" t="s">
        <v>320</v>
      </c>
      <c r="C85" s="28">
        <v>114</v>
      </c>
      <c r="D85" s="28">
        <v>115</v>
      </c>
      <c r="E85" s="29">
        <v>11374</v>
      </c>
      <c r="F85" s="29">
        <v>11441</v>
      </c>
      <c r="G85" s="30">
        <v>68</v>
      </c>
      <c r="H85" s="31" t="s">
        <v>71</v>
      </c>
      <c r="I85" s="31">
        <v>1</v>
      </c>
      <c r="J85" s="32">
        <v>68</v>
      </c>
      <c r="K85" s="29">
        <v>1000000</v>
      </c>
      <c r="L85" s="29">
        <v>68000000</v>
      </c>
      <c r="M85" s="33">
        <v>1.816093795903106E-3</v>
      </c>
      <c r="N85" s="34">
        <v>7.2031609164962976E-4</v>
      </c>
    </row>
    <row r="86" spans="2:14" x14ac:dyDescent="0.25">
      <c r="B86" s="27" t="s">
        <v>321</v>
      </c>
      <c r="C86" s="28">
        <v>115</v>
      </c>
      <c r="D86" s="28">
        <v>115</v>
      </c>
      <c r="E86" s="29">
        <v>11442</v>
      </c>
      <c r="F86" s="29">
        <v>11465</v>
      </c>
      <c r="G86" s="30">
        <v>24</v>
      </c>
      <c r="H86" s="31" t="s">
        <v>71</v>
      </c>
      <c r="I86" s="31">
        <v>1</v>
      </c>
      <c r="J86" s="32">
        <v>24</v>
      </c>
      <c r="K86" s="29">
        <v>1000000</v>
      </c>
      <c r="L86" s="29">
        <v>24000000</v>
      </c>
      <c r="M86" s="33">
        <v>6.4097428090697866E-4</v>
      </c>
      <c r="N86" s="34">
        <v>2.5422920881751641E-4</v>
      </c>
    </row>
    <row r="87" spans="2:14" x14ac:dyDescent="0.25">
      <c r="B87" s="27" t="s">
        <v>322</v>
      </c>
      <c r="C87" s="28">
        <v>115</v>
      </c>
      <c r="D87" s="28">
        <v>115</v>
      </c>
      <c r="E87" s="29">
        <v>11466</v>
      </c>
      <c r="F87" s="29">
        <v>11468</v>
      </c>
      <c r="G87" s="30">
        <v>3</v>
      </c>
      <c r="H87" s="31" t="s">
        <v>71</v>
      </c>
      <c r="I87" s="31">
        <v>1</v>
      </c>
      <c r="J87" s="32">
        <v>3</v>
      </c>
      <c r="K87" s="29">
        <v>1000000</v>
      </c>
      <c r="L87" s="29">
        <v>3000000</v>
      </c>
      <c r="M87" s="33">
        <v>8.0121785113372333E-5</v>
      </c>
      <c r="N87" s="34">
        <v>3.1778651102189552E-5</v>
      </c>
    </row>
    <row r="88" spans="2:14" x14ac:dyDescent="0.25">
      <c r="B88" s="27" t="s">
        <v>239</v>
      </c>
      <c r="C88" s="28">
        <v>115</v>
      </c>
      <c r="D88" s="28">
        <v>115</v>
      </c>
      <c r="E88" s="29">
        <v>11469</v>
      </c>
      <c r="F88" s="29">
        <v>11470</v>
      </c>
      <c r="G88" s="30">
        <v>2</v>
      </c>
      <c r="H88" s="31" t="s">
        <v>71</v>
      </c>
      <c r="I88" s="31">
        <v>1</v>
      </c>
      <c r="J88" s="32">
        <v>2</v>
      </c>
      <c r="K88" s="29">
        <v>1000000</v>
      </c>
      <c r="L88" s="29">
        <v>2000000</v>
      </c>
      <c r="M88" s="33">
        <v>5.3414523408914884E-5</v>
      </c>
      <c r="N88" s="34">
        <v>2.1185767401459698E-5</v>
      </c>
    </row>
    <row r="89" spans="2:14" x14ac:dyDescent="0.25">
      <c r="B89" s="27" t="s">
        <v>51</v>
      </c>
      <c r="C89" s="28">
        <v>115</v>
      </c>
      <c r="D89" s="28">
        <v>115</v>
      </c>
      <c r="E89" s="29">
        <v>11471</v>
      </c>
      <c r="F89" s="29">
        <v>11472</v>
      </c>
      <c r="G89" s="30">
        <v>2</v>
      </c>
      <c r="H89" s="31" t="s">
        <v>71</v>
      </c>
      <c r="I89" s="31">
        <v>1</v>
      </c>
      <c r="J89" s="32">
        <v>2</v>
      </c>
      <c r="K89" s="29">
        <v>1000000</v>
      </c>
      <c r="L89" s="29">
        <v>2000000</v>
      </c>
      <c r="M89" s="33">
        <v>5.3414523408914884E-5</v>
      </c>
      <c r="N89" s="34">
        <v>2.1185767401459698E-5</v>
      </c>
    </row>
    <row r="90" spans="2:14" x14ac:dyDescent="0.25">
      <c r="B90" s="27" t="s">
        <v>53</v>
      </c>
      <c r="C90" s="28">
        <v>115</v>
      </c>
      <c r="D90" s="28">
        <v>115</v>
      </c>
      <c r="E90" s="29">
        <v>11473</v>
      </c>
      <c r="F90" s="29">
        <v>11474</v>
      </c>
      <c r="G90" s="30">
        <v>2</v>
      </c>
      <c r="H90" s="31" t="s">
        <v>71</v>
      </c>
      <c r="I90" s="31">
        <v>1</v>
      </c>
      <c r="J90" s="32">
        <v>2</v>
      </c>
      <c r="K90" s="29">
        <v>1000000</v>
      </c>
      <c r="L90" s="29">
        <v>2000000</v>
      </c>
      <c r="M90" s="33">
        <v>5.3414523408914884E-5</v>
      </c>
      <c r="N90" s="34">
        <v>2.1185767401459698E-5</v>
      </c>
    </row>
    <row r="91" spans="2:14" x14ac:dyDescent="0.25">
      <c r="B91" s="27" t="s">
        <v>323</v>
      </c>
      <c r="C91" s="28">
        <v>115</v>
      </c>
      <c r="D91" s="28">
        <v>115</v>
      </c>
      <c r="E91" s="29">
        <v>11475</v>
      </c>
      <c r="F91" s="29">
        <v>11478</v>
      </c>
      <c r="G91" s="30">
        <v>4</v>
      </c>
      <c r="H91" s="31" t="s">
        <v>71</v>
      </c>
      <c r="I91" s="31">
        <v>1</v>
      </c>
      <c r="J91" s="32">
        <v>4</v>
      </c>
      <c r="K91" s="29">
        <v>1000000</v>
      </c>
      <c r="L91" s="29">
        <v>4000000</v>
      </c>
      <c r="M91" s="33">
        <v>1.0682904681782977E-4</v>
      </c>
      <c r="N91" s="34">
        <v>4.2371534802919396E-5</v>
      </c>
    </row>
    <row r="92" spans="2:14" x14ac:dyDescent="0.25">
      <c r="B92" s="27" t="s">
        <v>324</v>
      </c>
      <c r="C92" s="28">
        <v>115</v>
      </c>
      <c r="D92" s="28">
        <v>115</v>
      </c>
      <c r="E92" s="29">
        <v>11479</v>
      </c>
      <c r="F92" s="29">
        <v>11483</v>
      </c>
      <c r="G92" s="30">
        <v>5</v>
      </c>
      <c r="H92" s="31" t="s">
        <v>71</v>
      </c>
      <c r="I92" s="31">
        <v>1</v>
      </c>
      <c r="J92" s="32">
        <v>5</v>
      </c>
      <c r="K92" s="29">
        <v>1000000</v>
      </c>
      <c r="L92" s="29">
        <v>5000000</v>
      </c>
      <c r="M92" s="33">
        <v>1.3353630852228722E-4</v>
      </c>
      <c r="N92" s="34">
        <v>5.2964418503649246E-5</v>
      </c>
    </row>
    <row r="93" spans="2:14" x14ac:dyDescent="0.25">
      <c r="B93" s="27" t="s">
        <v>325</v>
      </c>
      <c r="C93" s="28">
        <v>115</v>
      </c>
      <c r="D93" s="28">
        <v>115</v>
      </c>
      <c r="E93" s="29">
        <v>11484</v>
      </c>
      <c r="F93" s="29">
        <v>11485</v>
      </c>
      <c r="G93" s="30">
        <v>2</v>
      </c>
      <c r="H93" s="31" t="s">
        <v>71</v>
      </c>
      <c r="I93" s="31">
        <v>1</v>
      </c>
      <c r="J93" s="32">
        <v>2</v>
      </c>
      <c r="K93" s="29">
        <v>1000000</v>
      </c>
      <c r="L93" s="29">
        <v>2000000</v>
      </c>
      <c r="M93" s="33">
        <v>5.3414523408914884E-5</v>
      </c>
      <c r="N93" s="34">
        <v>2.1185767401459698E-5</v>
      </c>
    </row>
    <row r="94" spans="2:14" x14ac:dyDescent="0.25">
      <c r="B94" s="27" t="s">
        <v>319</v>
      </c>
      <c r="C94" s="28">
        <v>115</v>
      </c>
      <c r="D94" s="28">
        <v>115</v>
      </c>
      <c r="E94" s="29">
        <v>11486</v>
      </c>
      <c r="F94" s="29">
        <v>11500</v>
      </c>
      <c r="G94" s="30">
        <v>15</v>
      </c>
      <c r="H94" s="31" t="s">
        <v>71</v>
      </c>
      <c r="I94" s="31">
        <v>1</v>
      </c>
      <c r="J94" s="32">
        <v>15</v>
      </c>
      <c r="K94" s="29">
        <v>1000000</v>
      </c>
      <c r="L94" s="29">
        <v>15000000</v>
      </c>
      <c r="M94" s="33">
        <v>4.0060892556686165E-4</v>
      </c>
      <c r="N94" s="34">
        <v>1.5889325551094775E-4</v>
      </c>
    </row>
    <row r="95" spans="2:14" x14ac:dyDescent="0.25">
      <c r="B95" s="27" t="s">
        <v>664</v>
      </c>
      <c r="C95" s="28">
        <v>116</v>
      </c>
      <c r="D95" s="28">
        <v>117</v>
      </c>
      <c r="E95" s="29">
        <v>11501</v>
      </c>
      <c r="F95" s="29">
        <v>11610</v>
      </c>
      <c r="G95" s="30">
        <v>110</v>
      </c>
      <c r="H95" s="31" t="s">
        <v>71</v>
      </c>
      <c r="I95" s="31">
        <v>1</v>
      </c>
      <c r="J95" s="32">
        <v>110</v>
      </c>
      <c r="K95" s="29">
        <v>1000000</v>
      </c>
      <c r="L95" s="29">
        <v>110000000</v>
      </c>
      <c r="M95" s="33">
        <v>2.9377987874903188E-3</v>
      </c>
      <c r="N95" s="34">
        <v>1.1652172070802836E-3</v>
      </c>
    </row>
    <row r="96" spans="2:14" x14ac:dyDescent="0.25">
      <c r="B96" s="27" t="s">
        <v>315</v>
      </c>
      <c r="C96" s="28">
        <v>117</v>
      </c>
      <c r="D96" s="28">
        <v>117</v>
      </c>
      <c r="E96" s="29">
        <v>11611</v>
      </c>
      <c r="F96" s="29">
        <v>11625</v>
      </c>
      <c r="G96" s="30">
        <v>15</v>
      </c>
      <c r="H96" s="31" t="s">
        <v>71</v>
      </c>
      <c r="I96" s="31">
        <v>1</v>
      </c>
      <c r="J96" s="32">
        <v>15</v>
      </c>
      <c r="K96" s="29">
        <v>1000000</v>
      </c>
      <c r="L96" s="29">
        <v>15000000</v>
      </c>
      <c r="M96" s="33">
        <v>4.0060892556686165E-4</v>
      </c>
      <c r="N96" s="34">
        <v>1.5889325551094775E-4</v>
      </c>
    </row>
    <row r="97" spans="2:14" x14ac:dyDescent="0.25">
      <c r="B97" s="27" t="s">
        <v>664</v>
      </c>
      <c r="C97" s="28">
        <v>117</v>
      </c>
      <c r="D97" s="28">
        <v>118</v>
      </c>
      <c r="E97" s="29">
        <v>11626</v>
      </c>
      <c r="F97" s="29">
        <v>11735</v>
      </c>
      <c r="G97" s="30">
        <v>110</v>
      </c>
      <c r="H97" s="31" t="s">
        <v>71</v>
      </c>
      <c r="I97" s="31">
        <v>1</v>
      </c>
      <c r="J97" s="32">
        <v>110</v>
      </c>
      <c r="K97" s="29">
        <v>1000000</v>
      </c>
      <c r="L97" s="29">
        <v>110000000</v>
      </c>
      <c r="M97" s="33">
        <v>2.9377987874903188E-3</v>
      </c>
      <c r="N97" s="34">
        <v>1.1652172070802836E-3</v>
      </c>
    </row>
    <row r="98" spans="2:14" x14ac:dyDescent="0.25">
      <c r="B98" s="27" t="s">
        <v>315</v>
      </c>
      <c r="C98" s="28">
        <v>118</v>
      </c>
      <c r="D98" s="28">
        <v>118</v>
      </c>
      <c r="E98" s="29">
        <v>11736</v>
      </c>
      <c r="F98" s="29">
        <v>11750</v>
      </c>
      <c r="G98" s="30">
        <v>15</v>
      </c>
      <c r="H98" s="31" t="s">
        <v>71</v>
      </c>
      <c r="I98" s="31">
        <v>1</v>
      </c>
      <c r="J98" s="32">
        <v>15</v>
      </c>
      <c r="K98" s="29">
        <v>1000000</v>
      </c>
      <c r="L98" s="29">
        <v>15000000</v>
      </c>
      <c r="M98" s="33">
        <v>4.0060892556686165E-4</v>
      </c>
      <c r="N98" s="34">
        <v>1.5889325551094775E-4</v>
      </c>
    </row>
    <row r="99" spans="2:14" x14ac:dyDescent="0.25">
      <c r="B99" s="27" t="s">
        <v>664</v>
      </c>
      <c r="C99" s="28">
        <v>118</v>
      </c>
      <c r="D99" s="28">
        <v>119</v>
      </c>
      <c r="E99" s="29">
        <v>11751</v>
      </c>
      <c r="F99" s="29">
        <v>11860</v>
      </c>
      <c r="G99" s="30">
        <v>110</v>
      </c>
      <c r="H99" s="31" t="s">
        <v>71</v>
      </c>
      <c r="I99" s="31">
        <v>1</v>
      </c>
      <c r="J99" s="32">
        <v>110</v>
      </c>
      <c r="K99" s="29">
        <v>1000000</v>
      </c>
      <c r="L99" s="29">
        <v>110000000</v>
      </c>
      <c r="M99" s="33">
        <v>2.9377987874903188E-3</v>
      </c>
      <c r="N99" s="34">
        <v>1.1652172070802836E-3</v>
      </c>
    </row>
    <row r="100" spans="2:14" x14ac:dyDescent="0.25">
      <c r="B100" s="27" t="s">
        <v>315</v>
      </c>
      <c r="C100" s="28">
        <v>119</v>
      </c>
      <c r="D100" s="28">
        <v>119</v>
      </c>
      <c r="E100" s="29">
        <v>11861</v>
      </c>
      <c r="F100" s="29">
        <v>11875</v>
      </c>
      <c r="G100" s="30">
        <v>15</v>
      </c>
      <c r="H100" s="31" t="s">
        <v>71</v>
      </c>
      <c r="I100" s="31">
        <v>1</v>
      </c>
      <c r="J100" s="32">
        <v>15</v>
      </c>
      <c r="K100" s="29">
        <v>1000000</v>
      </c>
      <c r="L100" s="29">
        <v>15000000</v>
      </c>
      <c r="M100" s="33">
        <v>4.0060892556686165E-4</v>
      </c>
      <c r="N100" s="34">
        <v>1.5889325551094775E-4</v>
      </c>
    </row>
    <row r="101" spans="2:14" x14ac:dyDescent="0.25">
      <c r="B101" s="27" t="s">
        <v>604</v>
      </c>
      <c r="C101" s="28">
        <v>119</v>
      </c>
      <c r="D101" s="28">
        <v>120</v>
      </c>
      <c r="E101" s="29">
        <v>11876</v>
      </c>
      <c r="F101" s="29">
        <v>12000</v>
      </c>
      <c r="G101" s="30">
        <v>125</v>
      </c>
      <c r="H101" s="31" t="s">
        <v>71</v>
      </c>
      <c r="I101" s="31">
        <v>1</v>
      </c>
      <c r="J101" s="32">
        <v>125</v>
      </c>
      <c r="K101" s="29">
        <v>1000000</v>
      </c>
      <c r="L101" s="29">
        <v>125000000</v>
      </c>
      <c r="M101" s="33">
        <v>3.3384077130571804E-3</v>
      </c>
      <c r="N101" s="34">
        <v>1.3241104625912312E-3</v>
      </c>
    </row>
    <row r="102" spans="2:14" x14ac:dyDescent="0.25">
      <c r="B102" s="27" t="s">
        <v>315</v>
      </c>
      <c r="C102" s="28">
        <v>11</v>
      </c>
      <c r="D102" s="28">
        <v>11</v>
      </c>
      <c r="E102" s="29">
        <v>1001</v>
      </c>
      <c r="F102" s="29">
        <v>1025</v>
      </c>
      <c r="G102" s="30">
        <v>25</v>
      </c>
      <c r="H102" s="31" t="s">
        <v>326</v>
      </c>
      <c r="I102" s="31">
        <v>0</v>
      </c>
      <c r="J102" s="32">
        <v>0</v>
      </c>
      <c r="K102" s="29">
        <v>1000000</v>
      </c>
      <c r="L102" s="29">
        <v>25000000</v>
      </c>
      <c r="M102" s="33">
        <v>6.6768154261143608E-4</v>
      </c>
      <c r="N102" s="34">
        <v>0</v>
      </c>
    </row>
    <row r="103" spans="2:14" x14ac:dyDescent="0.25">
      <c r="B103" s="27" t="s">
        <v>327</v>
      </c>
      <c r="C103" s="28">
        <v>11</v>
      </c>
      <c r="D103" s="28">
        <v>11</v>
      </c>
      <c r="E103" s="29">
        <v>1026</v>
      </c>
      <c r="F103" s="29">
        <v>1050</v>
      </c>
      <c r="G103" s="30">
        <v>25</v>
      </c>
      <c r="H103" s="31" t="s">
        <v>326</v>
      </c>
      <c r="I103" s="31">
        <v>0</v>
      </c>
      <c r="J103" s="32">
        <v>0</v>
      </c>
      <c r="K103" s="29">
        <v>1000000</v>
      </c>
      <c r="L103" s="29">
        <v>25000000</v>
      </c>
      <c r="M103" s="33">
        <v>6.6768154261143608E-4</v>
      </c>
      <c r="N103" s="34">
        <v>0</v>
      </c>
    </row>
    <row r="104" spans="2:14" x14ac:dyDescent="0.25">
      <c r="B104" s="27" t="s">
        <v>328</v>
      </c>
      <c r="C104" s="28">
        <v>11</v>
      </c>
      <c r="D104" s="28">
        <v>11</v>
      </c>
      <c r="E104" s="29">
        <v>1051</v>
      </c>
      <c r="F104" s="29">
        <v>1092</v>
      </c>
      <c r="G104" s="30">
        <v>42</v>
      </c>
      <c r="H104" s="31" t="s">
        <v>326</v>
      </c>
      <c r="I104" s="31">
        <v>0</v>
      </c>
      <c r="J104" s="32">
        <v>0</v>
      </c>
      <c r="K104" s="29">
        <v>1000000</v>
      </c>
      <c r="L104" s="29">
        <v>42000000</v>
      </c>
      <c r="M104" s="33">
        <v>1.1217049915872126E-3</v>
      </c>
      <c r="N104" s="35">
        <v>0</v>
      </c>
    </row>
    <row r="105" spans="2:14" x14ac:dyDescent="0.25">
      <c r="B105" s="27" t="s">
        <v>313</v>
      </c>
      <c r="C105" s="28">
        <v>11</v>
      </c>
      <c r="D105" s="28">
        <v>12</v>
      </c>
      <c r="E105" s="29">
        <v>1093</v>
      </c>
      <c r="F105" s="29">
        <v>1192</v>
      </c>
      <c r="G105" s="30">
        <v>100</v>
      </c>
      <c r="H105" s="31" t="s">
        <v>326</v>
      </c>
      <c r="I105" s="31">
        <v>0</v>
      </c>
      <c r="J105" s="32">
        <v>0</v>
      </c>
      <c r="K105" s="29">
        <v>1000000</v>
      </c>
      <c r="L105" s="29">
        <v>100000000</v>
      </c>
      <c r="M105" s="33">
        <v>2.6707261704457443E-3</v>
      </c>
      <c r="N105" s="34">
        <v>0</v>
      </c>
    </row>
    <row r="106" spans="2:14" x14ac:dyDescent="0.25">
      <c r="B106" s="27" t="s">
        <v>329</v>
      </c>
      <c r="C106" s="28">
        <v>12</v>
      </c>
      <c r="D106" s="28">
        <v>13</v>
      </c>
      <c r="E106" s="29">
        <v>1193</v>
      </c>
      <c r="F106" s="29">
        <v>1242</v>
      </c>
      <c r="G106" s="30">
        <v>50</v>
      </c>
      <c r="H106" s="31" t="s">
        <v>326</v>
      </c>
      <c r="I106" s="31">
        <v>0</v>
      </c>
      <c r="J106" s="32">
        <v>0</v>
      </c>
      <c r="K106" s="29">
        <v>1000000</v>
      </c>
      <c r="L106" s="29">
        <v>50000000</v>
      </c>
      <c r="M106" s="33">
        <v>1.3353630852228722E-3</v>
      </c>
      <c r="N106" s="34">
        <v>0</v>
      </c>
    </row>
    <row r="107" spans="2:14" x14ac:dyDescent="0.25">
      <c r="B107" s="27" t="s">
        <v>316</v>
      </c>
      <c r="C107" s="28">
        <v>13</v>
      </c>
      <c r="D107" s="28">
        <v>14</v>
      </c>
      <c r="E107" s="29">
        <v>1243</v>
      </c>
      <c r="F107" s="29">
        <v>1342</v>
      </c>
      <c r="G107" s="30">
        <v>100</v>
      </c>
      <c r="H107" s="31" t="s">
        <v>326</v>
      </c>
      <c r="I107" s="31">
        <v>0</v>
      </c>
      <c r="J107" s="32">
        <v>0</v>
      </c>
      <c r="K107" s="29">
        <v>1000000</v>
      </c>
      <c r="L107" s="29">
        <v>100000000</v>
      </c>
      <c r="M107" s="33">
        <v>2.6707261704457443E-3</v>
      </c>
      <c r="N107" s="34">
        <v>0</v>
      </c>
    </row>
    <row r="108" spans="2:14" x14ac:dyDescent="0.25">
      <c r="B108" s="27" t="s">
        <v>330</v>
      </c>
      <c r="C108" s="28">
        <v>14</v>
      </c>
      <c r="D108" s="28">
        <v>15</v>
      </c>
      <c r="E108" s="29">
        <v>1343</v>
      </c>
      <c r="F108" s="29">
        <v>1442</v>
      </c>
      <c r="G108" s="30">
        <v>100</v>
      </c>
      <c r="H108" s="31" t="s">
        <v>326</v>
      </c>
      <c r="I108" s="31">
        <v>0</v>
      </c>
      <c r="J108" s="32">
        <v>0</v>
      </c>
      <c r="K108" s="29">
        <v>1000000</v>
      </c>
      <c r="L108" s="29">
        <v>100000000</v>
      </c>
      <c r="M108" s="33">
        <v>2.6707261704457443E-3</v>
      </c>
      <c r="N108" s="34">
        <v>0</v>
      </c>
    </row>
    <row r="109" spans="2:14" x14ac:dyDescent="0.25">
      <c r="B109" s="27" t="s">
        <v>320</v>
      </c>
      <c r="C109" s="28">
        <v>15</v>
      </c>
      <c r="D109" s="28">
        <v>16</v>
      </c>
      <c r="E109" s="29">
        <v>1443</v>
      </c>
      <c r="F109" s="29">
        <v>1542</v>
      </c>
      <c r="G109" s="30">
        <v>100</v>
      </c>
      <c r="H109" s="31" t="s">
        <v>326</v>
      </c>
      <c r="I109" s="31">
        <v>0</v>
      </c>
      <c r="J109" s="32">
        <v>0</v>
      </c>
      <c r="K109" s="29">
        <v>1000000</v>
      </c>
      <c r="L109" s="29">
        <v>100000000</v>
      </c>
      <c r="M109" s="33">
        <v>2.6707261704457443E-3</v>
      </c>
      <c r="N109" s="34">
        <v>0</v>
      </c>
    </row>
    <row r="110" spans="2:14" x14ac:dyDescent="0.25">
      <c r="B110" s="27" t="s">
        <v>323</v>
      </c>
      <c r="C110" s="28">
        <v>16</v>
      </c>
      <c r="D110" s="28">
        <v>16</v>
      </c>
      <c r="E110" s="29">
        <v>1543</v>
      </c>
      <c r="F110" s="29">
        <v>1592</v>
      </c>
      <c r="G110" s="30">
        <v>50</v>
      </c>
      <c r="H110" s="31" t="s">
        <v>326</v>
      </c>
      <c r="I110" s="31">
        <v>0</v>
      </c>
      <c r="J110" s="32">
        <v>0</v>
      </c>
      <c r="K110" s="29">
        <v>1000000</v>
      </c>
      <c r="L110" s="29">
        <v>50000000</v>
      </c>
      <c r="M110" s="33">
        <v>1.3353630852228722E-3</v>
      </c>
      <c r="N110" s="34">
        <v>0</v>
      </c>
    </row>
    <row r="111" spans="2:14" x14ac:dyDescent="0.25">
      <c r="B111" s="27" t="s">
        <v>324</v>
      </c>
      <c r="C111" s="28">
        <v>16</v>
      </c>
      <c r="D111" s="28">
        <v>17</v>
      </c>
      <c r="E111" s="29">
        <v>1593</v>
      </c>
      <c r="F111" s="29">
        <v>1617</v>
      </c>
      <c r="G111" s="30">
        <v>25</v>
      </c>
      <c r="H111" s="31" t="s">
        <v>326</v>
      </c>
      <c r="I111" s="31">
        <v>0</v>
      </c>
      <c r="J111" s="32">
        <v>0</v>
      </c>
      <c r="K111" s="29">
        <v>1000000</v>
      </c>
      <c r="L111" s="29">
        <v>25000000</v>
      </c>
      <c r="M111" s="33">
        <v>6.6768154261143608E-4</v>
      </c>
      <c r="N111" s="34">
        <v>0</v>
      </c>
    </row>
    <row r="112" spans="2:14" x14ac:dyDescent="0.25">
      <c r="B112" s="27" t="s">
        <v>310</v>
      </c>
      <c r="C112" s="28">
        <v>17</v>
      </c>
      <c r="D112" s="28">
        <v>17</v>
      </c>
      <c r="E112" s="29">
        <v>1618</v>
      </c>
      <c r="F112" s="29">
        <v>1627</v>
      </c>
      <c r="G112" s="30">
        <v>10</v>
      </c>
      <c r="H112" s="31" t="s">
        <v>326</v>
      </c>
      <c r="I112" s="31">
        <v>0</v>
      </c>
      <c r="J112" s="32">
        <v>0</v>
      </c>
      <c r="K112" s="29">
        <v>1000000</v>
      </c>
      <c r="L112" s="29">
        <v>10000000</v>
      </c>
      <c r="M112" s="33">
        <v>2.6707261704457443E-4</v>
      </c>
      <c r="N112" s="34">
        <v>0</v>
      </c>
    </row>
    <row r="113" spans="2:14" x14ac:dyDescent="0.25">
      <c r="B113" s="27" t="s">
        <v>318</v>
      </c>
      <c r="C113" s="28">
        <v>17</v>
      </c>
      <c r="D113" s="28">
        <v>18</v>
      </c>
      <c r="E113" s="29">
        <v>1628</v>
      </c>
      <c r="F113" s="29">
        <v>1727</v>
      </c>
      <c r="G113" s="30">
        <v>100</v>
      </c>
      <c r="H113" s="31" t="s">
        <v>326</v>
      </c>
      <c r="I113" s="31">
        <v>0</v>
      </c>
      <c r="J113" s="32">
        <v>0</v>
      </c>
      <c r="K113" s="29">
        <v>1000000</v>
      </c>
      <c r="L113" s="29">
        <v>100000000</v>
      </c>
      <c r="M113" s="33">
        <v>2.6707261704457443E-3</v>
      </c>
      <c r="N113" s="34">
        <v>0</v>
      </c>
    </row>
    <row r="114" spans="2:14" x14ac:dyDescent="0.25">
      <c r="B114" s="27" t="s">
        <v>315</v>
      </c>
      <c r="C114" s="28">
        <v>18</v>
      </c>
      <c r="D114" s="28">
        <v>18</v>
      </c>
      <c r="E114" s="29">
        <v>1728</v>
      </c>
      <c r="F114" s="29">
        <v>1777</v>
      </c>
      <c r="G114" s="30">
        <v>50</v>
      </c>
      <c r="H114" s="31" t="s">
        <v>326</v>
      </c>
      <c r="I114" s="31">
        <v>0</v>
      </c>
      <c r="J114" s="32">
        <v>0</v>
      </c>
      <c r="K114" s="29">
        <v>1000000</v>
      </c>
      <c r="L114" s="29">
        <v>50000000</v>
      </c>
      <c r="M114" s="33">
        <v>1.3353630852228722E-3</v>
      </c>
      <c r="N114" s="34">
        <v>0</v>
      </c>
    </row>
    <row r="115" spans="2:14" x14ac:dyDescent="0.25">
      <c r="B115" s="27" t="s">
        <v>321</v>
      </c>
      <c r="C115" s="28">
        <v>18</v>
      </c>
      <c r="D115" s="28">
        <v>19</v>
      </c>
      <c r="E115" s="29">
        <v>1778</v>
      </c>
      <c r="F115" s="29">
        <v>1827</v>
      </c>
      <c r="G115" s="30">
        <v>50</v>
      </c>
      <c r="H115" s="31" t="s">
        <v>326</v>
      </c>
      <c r="I115" s="31">
        <v>0</v>
      </c>
      <c r="J115" s="32">
        <v>0</v>
      </c>
      <c r="K115" s="29">
        <v>1000000</v>
      </c>
      <c r="L115" s="29">
        <v>50000000</v>
      </c>
      <c r="M115" s="33">
        <v>1.3353630852228722E-3</v>
      </c>
      <c r="N115" s="34">
        <v>0</v>
      </c>
    </row>
    <row r="116" spans="2:14" x14ac:dyDescent="0.25">
      <c r="B116" s="27" t="s">
        <v>317</v>
      </c>
      <c r="C116" s="28">
        <v>19</v>
      </c>
      <c r="D116" s="28">
        <v>20</v>
      </c>
      <c r="E116" s="29">
        <v>1828</v>
      </c>
      <c r="F116" s="29">
        <v>1927</v>
      </c>
      <c r="G116" s="30">
        <v>100</v>
      </c>
      <c r="H116" s="31" t="s">
        <v>326</v>
      </c>
      <c r="I116" s="31">
        <v>0</v>
      </c>
      <c r="J116" s="32">
        <v>0</v>
      </c>
      <c r="K116" s="29">
        <v>1000000</v>
      </c>
      <c r="L116" s="29">
        <v>100000000</v>
      </c>
      <c r="M116" s="33">
        <v>2.6707261704457443E-3</v>
      </c>
      <c r="N116" s="34">
        <v>0</v>
      </c>
    </row>
    <row r="117" spans="2:14" x14ac:dyDescent="0.25">
      <c r="B117" s="27" t="s">
        <v>311</v>
      </c>
      <c r="C117" s="28">
        <v>20</v>
      </c>
      <c r="D117" s="28">
        <v>21</v>
      </c>
      <c r="E117" s="29">
        <v>1928</v>
      </c>
      <c r="F117" s="29">
        <v>2027</v>
      </c>
      <c r="G117" s="30">
        <v>100</v>
      </c>
      <c r="H117" s="31" t="s">
        <v>326</v>
      </c>
      <c r="I117" s="31">
        <v>0</v>
      </c>
      <c r="J117" s="32">
        <v>0</v>
      </c>
      <c r="K117" s="29">
        <v>1000000</v>
      </c>
      <c r="L117" s="29">
        <v>100000000</v>
      </c>
      <c r="M117" s="33">
        <v>2.6707261704457443E-3</v>
      </c>
      <c r="N117" s="34">
        <v>0</v>
      </c>
    </row>
    <row r="118" spans="2:14" x14ac:dyDescent="0.25">
      <c r="B118" s="27" t="s">
        <v>330</v>
      </c>
      <c r="C118" s="28">
        <v>21</v>
      </c>
      <c r="D118" s="28">
        <v>22</v>
      </c>
      <c r="E118" s="29">
        <v>2028</v>
      </c>
      <c r="F118" s="29">
        <v>2127</v>
      </c>
      <c r="G118" s="30">
        <v>100</v>
      </c>
      <c r="H118" s="31" t="s">
        <v>326</v>
      </c>
      <c r="I118" s="31">
        <v>0</v>
      </c>
      <c r="J118" s="32">
        <v>0</v>
      </c>
      <c r="K118" s="29">
        <v>1000000</v>
      </c>
      <c r="L118" s="29">
        <v>100000000</v>
      </c>
      <c r="M118" s="33">
        <v>2.6707261704457443E-3</v>
      </c>
      <c r="N118" s="34">
        <v>0</v>
      </c>
    </row>
    <row r="119" spans="2:14" x14ac:dyDescent="0.25">
      <c r="B119" s="27" t="s">
        <v>331</v>
      </c>
      <c r="C119" s="28">
        <v>22</v>
      </c>
      <c r="D119" s="28">
        <v>22</v>
      </c>
      <c r="E119" s="29">
        <v>2128</v>
      </c>
      <c r="F119" s="29">
        <v>2152</v>
      </c>
      <c r="G119" s="30">
        <v>25</v>
      </c>
      <c r="H119" s="31" t="s">
        <v>326</v>
      </c>
      <c r="I119" s="31">
        <v>0</v>
      </c>
      <c r="J119" s="32">
        <v>0</v>
      </c>
      <c r="K119" s="29">
        <v>1000000</v>
      </c>
      <c r="L119" s="29">
        <v>25000000</v>
      </c>
      <c r="M119" s="33">
        <v>6.6768154261143608E-4</v>
      </c>
      <c r="N119" s="34">
        <v>0</v>
      </c>
    </row>
    <row r="120" spans="2:14" x14ac:dyDescent="0.25">
      <c r="B120" s="27" t="s">
        <v>320</v>
      </c>
      <c r="C120" s="28">
        <v>22</v>
      </c>
      <c r="D120" s="28">
        <v>23</v>
      </c>
      <c r="E120" s="29">
        <v>2153</v>
      </c>
      <c r="F120" s="29">
        <v>2252</v>
      </c>
      <c r="G120" s="30">
        <v>100</v>
      </c>
      <c r="H120" s="31" t="s">
        <v>326</v>
      </c>
      <c r="I120" s="31">
        <v>0</v>
      </c>
      <c r="J120" s="32">
        <v>0</v>
      </c>
      <c r="K120" s="29">
        <v>1000000</v>
      </c>
      <c r="L120" s="29">
        <v>100000000</v>
      </c>
      <c r="M120" s="33">
        <v>2.6707261704457443E-3</v>
      </c>
      <c r="N120" s="34">
        <v>0</v>
      </c>
    </row>
    <row r="121" spans="2:14" x14ac:dyDescent="0.25">
      <c r="B121" s="27" t="s">
        <v>314</v>
      </c>
      <c r="C121" s="28">
        <v>23</v>
      </c>
      <c r="D121" s="28">
        <v>24</v>
      </c>
      <c r="E121" s="29">
        <v>2253</v>
      </c>
      <c r="F121" s="29">
        <v>2302</v>
      </c>
      <c r="G121" s="30">
        <v>50</v>
      </c>
      <c r="H121" s="31" t="s">
        <v>326</v>
      </c>
      <c r="I121" s="31">
        <v>0</v>
      </c>
      <c r="J121" s="32">
        <v>0</v>
      </c>
      <c r="K121" s="29">
        <v>1000000</v>
      </c>
      <c r="L121" s="29">
        <v>50000000</v>
      </c>
      <c r="M121" s="33">
        <v>1.3353630852228722E-3</v>
      </c>
      <c r="N121" s="34">
        <v>0</v>
      </c>
    </row>
    <row r="122" spans="2:14" x14ac:dyDescent="0.25">
      <c r="B122" s="27" t="s">
        <v>312</v>
      </c>
      <c r="C122" s="28">
        <v>24</v>
      </c>
      <c r="D122" s="28">
        <v>24</v>
      </c>
      <c r="E122" s="29">
        <v>2303</v>
      </c>
      <c r="F122" s="29">
        <v>2377</v>
      </c>
      <c r="G122" s="30">
        <v>75</v>
      </c>
      <c r="H122" s="31" t="s">
        <v>326</v>
      </c>
      <c r="I122" s="31">
        <v>0</v>
      </c>
      <c r="J122" s="32">
        <v>0</v>
      </c>
      <c r="K122" s="29">
        <v>1000000</v>
      </c>
      <c r="L122" s="29">
        <v>75000000</v>
      </c>
      <c r="M122" s="33">
        <v>2.0030446278343082E-3</v>
      </c>
      <c r="N122" s="34">
        <v>0</v>
      </c>
    </row>
    <row r="123" spans="2:14" x14ac:dyDescent="0.25">
      <c r="B123" s="27" t="s">
        <v>312</v>
      </c>
      <c r="C123" s="28">
        <v>24</v>
      </c>
      <c r="D123" s="28">
        <v>25</v>
      </c>
      <c r="E123" s="29">
        <v>2378</v>
      </c>
      <c r="F123" s="29">
        <v>2452</v>
      </c>
      <c r="G123" s="30">
        <v>75</v>
      </c>
      <c r="H123" s="31" t="s">
        <v>326</v>
      </c>
      <c r="I123" s="31">
        <v>0</v>
      </c>
      <c r="J123" s="32">
        <v>0</v>
      </c>
      <c r="K123" s="29">
        <v>1000000</v>
      </c>
      <c r="L123" s="29">
        <v>75000000</v>
      </c>
      <c r="M123" s="33">
        <v>2.0030446278343082E-3</v>
      </c>
      <c r="N123" s="34">
        <v>0</v>
      </c>
    </row>
    <row r="124" spans="2:14" x14ac:dyDescent="0.25">
      <c r="B124" s="27" t="s">
        <v>332</v>
      </c>
      <c r="C124" s="28">
        <v>25</v>
      </c>
      <c r="D124" s="28">
        <v>26</v>
      </c>
      <c r="E124" s="29">
        <v>2453</v>
      </c>
      <c r="F124" s="29">
        <v>2527</v>
      </c>
      <c r="G124" s="30">
        <v>75</v>
      </c>
      <c r="H124" s="31" t="s">
        <v>326</v>
      </c>
      <c r="I124" s="31">
        <v>0</v>
      </c>
      <c r="J124" s="32">
        <v>0</v>
      </c>
      <c r="K124" s="29">
        <v>1000000</v>
      </c>
      <c r="L124" s="29">
        <v>75000000</v>
      </c>
      <c r="M124" s="33">
        <v>2.0030446278343082E-3</v>
      </c>
      <c r="N124" s="34">
        <v>0</v>
      </c>
    </row>
    <row r="125" spans="2:14" x14ac:dyDescent="0.25">
      <c r="B125" s="27" t="s">
        <v>322</v>
      </c>
      <c r="C125" s="28">
        <v>26</v>
      </c>
      <c r="D125" s="28">
        <v>26</v>
      </c>
      <c r="E125" s="29">
        <v>2528</v>
      </c>
      <c r="F125" s="29">
        <v>2577</v>
      </c>
      <c r="G125" s="30">
        <v>50</v>
      </c>
      <c r="H125" s="31" t="s">
        <v>326</v>
      </c>
      <c r="I125" s="31">
        <v>0</v>
      </c>
      <c r="J125" s="32">
        <v>0</v>
      </c>
      <c r="K125" s="29">
        <v>1000000</v>
      </c>
      <c r="L125" s="29">
        <v>50000000</v>
      </c>
      <c r="M125" s="33">
        <v>1.3353630852228722E-3</v>
      </c>
      <c r="N125" s="34">
        <v>0</v>
      </c>
    </row>
    <row r="126" spans="2:14" x14ac:dyDescent="0.25">
      <c r="B126" s="27" t="s">
        <v>50</v>
      </c>
      <c r="C126" s="28">
        <v>26</v>
      </c>
      <c r="D126" s="28">
        <v>27</v>
      </c>
      <c r="E126" s="29">
        <v>2578</v>
      </c>
      <c r="F126" s="29">
        <v>2602</v>
      </c>
      <c r="G126" s="30">
        <v>25</v>
      </c>
      <c r="H126" s="31" t="s">
        <v>326</v>
      </c>
      <c r="I126" s="31">
        <v>0</v>
      </c>
      <c r="J126" s="32">
        <v>0</v>
      </c>
      <c r="K126" s="29">
        <v>1000000</v>
      </c>
      <c r="L126" s="29">
        <v>25000000</v>
      </c>
      <c r="M126" s="33">
        <v>6.6768154261143608E-4</v>
      </c>
      <c r="N126" s="34">
        <v>0</v>
      </c>
    </row>
    <row r="127" spans="2:14" x14ac:dyDescent="0.25">
      <c r="B127" s="27" t="s">
        <v>319</v>
      </c>
      <c r="C127" s="28">
        <v>27</v>
      </c>
      <c r="D127" s="28">
        <v>27</v>
      </c>
      <c r="E127" s="29">
        <v>2603</v>
      </c>
      <c r="F127" s="29">
        <v>2652</v>
      </c>
      <c r="G127" s="30">
        <v>50</v>
      </c>
      <c r="H127" s="31" t="s">
        <v>326</v>
      </c>
      <c r="I127" s="31">
        <v>0</v>
      </c>
      <c r="J127" s="32">
        <v>0</v>
      </c>
      <c r="K127" s="29">
        <v>1000000</v>
      </c>
      <c r="L127" s="29">
        <v>50000000</v>
      </c>
      <c r="M127" s="33">
        <v>1.3353630852228722E-3</v>
      </c>
      <c r="N127" s="34">
        <v>0</v>
      </c>
    </row>
    <row r="128" spans="2:14" x14ac:dyDescent="0.25">
      <c r="B128" s="27" t="s">
        <v>325</v>
      </c>
      <c r="C128" s="28">
        <v>27</v>
      </c>
      <c r="D128" s="28">
        <v>27</v>
      </c>
      <c r="E128" s="29">
        <v>2653</v>
      </c>
      <c r="F128" s="29">
        <v>2677</v>
      </c>
      <c r="G128" s="30">
        <v>25</v>
      </c>
      <c r="H128" s="31" t="s">
        <v>326</v>
      </c>
      <c r="I128" s="31">
        <v>0</v>
      </c>
      <c r="J128" s="32">
        <v>0</v>
      </c>
      <c r="K128" s="29">
        <v>1000000</v>
      </c>
      <c r="L128" s="29">
        <v>25000000</v>
      </c>
      <c r="M128" s="33">
        <v>6.6768154261143608E-4</v>
      </c>
      <c r="N128" s="34">
        <v>0</v>
      </c>
    </row>
    <row r="129" spans="2:14" x14ac:dyDescent="0.25">
      <c r="B129" s="27" t="s">
        <v>333</v>
      </c>
      <c r="C129" s="28">
        <v>27</v>
      </c>
      <c r="D129" s="28">
        <v>28</v>
      </c>
      <c r="E129" s="29">
        <v>2678</v>
      </c>
      <c r="F129" s="29">
        <v>2727</v>
      </c>
      <c r="G129" s="30">
        <v>50</v>
      </c>
      <c r="H129" s="31" t="s">
        <v>326</v>
      </c>
      <c r="I129" s="32">
        <v>0</v>
      </c>
      <c r="J129" s="32">
        <v>0</v>
      </c>
      <c r="K129" s="29">
        <v>1000000</v>
      </c>
      <c r="L129" s="29">
        <v>50000000</v>
      </c>
      <c r="M129" s="33">
        <v>1.3353630852228722E-3</v>
      </c>
      <c r="N129" s="34">
        <v>0</v>
      </c>
    </row>
    <row r="130" spans="2:14" x14ac:dyDescent="0.25">
      <c r="B130" s="27" t="s">
        <v>318</v>
      </c>
      <c r="C130" s="28">
        <v>28</v>
      </c>
      <c r="D130" s="28">
        <v>28</v>
      </c>
      <c r="E130" s="29">
        <v>2728</v>
      </c>
      <c r="F130" s="29">
        <v>2752</v>
      </c>
      <c r="G130" s="30">
        <v>25</v>
      </c>
      <c r="H130" s="31" t="s">
        <v>326</v>
      </c>
      <c r="I130" s="32">
        <v>0</v>
      </c>
      <c r="J130" s="32">
        <v>0</v>
      </c>
      <c r="K130" s="29">
        <v>1000000</v>
      </c>
      <c r="L130" s="29">
        <v>25000000</v>
      </c>
      <c r="M130" s="33">
        <v>6.6768154261143608E-4</v>
      </c>
      <c r="N130" s="34">
        <v>0</v>
      </c>
    </row>
    <row r="131" spans="2:14" x14ac:dyDescent="0.25">
      <c r="B131" s="27" t="s">
        <v>321</v>
      </c>
      <c r="C131" s="28">
        <v>28</v>
      </c>
      <c r="D131" s="28">
        <v>29</v>
      </c>
      <c r="E131" s="29">
        <v>2753</v>
      </c>
      <c r="F131" s="29">
        <v>2802</v>
      </c>
      <c r="G131" s="30">
        <v>50</v>
      </c>
      <c r="H131" s="31" t="s">
        <v>326</v>
      </c>
      <c r="I131" s="32">
        <v>0</v>
      </c>
      <c r="J131" s="32">
        <v>0</v>
      </c>
      <c r="K131" s="29">
        <v>1000000</v>
      </c>
      <c r="L131" s="29">
        <v>50000000</v>
      </c>
      <c r="M131" s="33">
        <v>1.3353630852228722E-3</v>
      </c>
      <c r="N131" s="34">
        <v>0</v>
      </c>
    </row>
    <row r="132" spans="2:14" x14ac:dyDescent="0.25">
      <c r="B132" s="27" t="s">
        <v>311</v>
      </c>
      <c r="C132" s="28">
        <v>29</v>
      </c>
      <c r="D132" s="28">
        <v>29</v>
      </c>
      <c r="E132" s="29">
        <v>2803</v>
      </c>
      <c r="F132" s="29">
        <v>2852</v>
      </c>
      <c r="G132" s="30">
        <v>50</v>
      </c>
      <c r="H132" s="31" t="s">
        <v>326</v>
      </c>
      <c r="I132" s="32">
        <v>0</v>
      </c>
      <c r="J132" s="32">
        <v>0</v>
      </c>
      <c r="K132" s="29">
        <v>1000000</v>
      </c>
      <c r="L132" s="29">
        <v>50000000</v>
      </c>
      <c r="M132" s="33">
        <v>1.3353630852228722E-3</v>
      </c>
      <c r="N132" s="34">
        <v>0</v>
      </c>
    </row>
    <row r="133" spans="2:14" x14ac:dyDescent="0.25">
      <c r="B133" s="27" t="s">
        <v>323</v>
      </c>
      <c r="C133" s="28">
        <v>29</v>
      </c>
      <c r="D133" s="28">
        <v>30</v>
      </c>
      <c r="E133" s="29">
        <v>2853</v>
      </c>
      <c r="F133" s="29">
        <v>2902</v>
      </c>
      <c r="G133" s="30">
        <v>50</v>
      </c>
      <c r="H133" s="31" t="s">
        <v>326</v>
      </c>
      <c r="I133" s="32">
        <v>0</v>
      </c>
      <c r="J133" s="32">
        <v>0</v>
      </c>
      <c r="K133" s="29">
        <v>1000000</v>
      </c>
      <c r="L133" s="29">
        <v>50000000</v>
      </c>
      <c r="M133" s="33">
        <v>1.3353630852228722E-3</v>
      </c>
      <c r="N133" s="34">
        <v>0</v>
      </c>
    </row>
    <row r="134" spans="2:14" x14ac:dyDescent="0.25">
      <c r="B134" s="27" t="s">
        <v>324</v>
      </c>
      <c r="C134" s="28">
        <v>30</v>
      </c>
      <c r="D134" s="28">
        <v>30</v>
      </c>
      <c r="E134" s="29">
        <v>2903</v>
      </c>
      <c r="F134" s="29">
        <v>2907</v>
      </c>
      <c r="G134" s="30">
        <v>5</v>
      </c>
      <c r="H134" s="31" t="s">
        <v>326</v>
      </c>
      <c r="I134" s="32">
        <v>0</v>
      </c>
      <c r="J134" s="32">
        <v>0</v>
      </c>
      <c r="K134" s="29">
        <v>1000000</v>
      </c>
      <c r="L134" s="29">
        <v>5000000</v>
      </c>
      <c r="M134" s="33">
        <v>1.3353630852228722E-4</v>
      </c>
      <c r="N134" s="34">
        <v>0</v>
      </c>
    </row>
    <row r="135" spans="2:14" x14ac:dyDescent="0.25">
      <c r="B135" s="27" t="s">
        <v>313</v>
      </c>
      <c r="C135" s="28">
        <v>30</v>
      </c>
      <c r="D135" s="28">
        <v>30</v>
      </c>
      <c r="E135" s="29">
        <v>2908</v>
      </c>
      <c r="F135" s="29">
        <v>2922</v>
      </c>
      <c r="G135" s="30">
        <v>15</v>
      </c>
      <c r="H135" s="31" t="s">
        <v>326</v>
      </c>
      <c r="I135" s="32">
        <v>0</v>
      </c>
      <c r="J135" s="32">
        <v>0</v>
      </c>
      <c r="K135" s="29">
        <v>1000000</v>
      </c>
      <c r="L135" s="29">
        <v>15000000</v>
      </c>
      <c r="M135" s="33">
        <v>4.0060892556686165E-4</v>
      </c>
      <c r="N135" s="34">
        <v>0</v>
      </c>
    </row>
    <row r="136" spans="2:14" x14ac:dyDescent="0.25">
      <c r="B136" s="27" t="s">
        <v>320</v>
      </c>
      <c r="C136" s="28">
        <v>30</v>
      </c>
      <c r="D136" s="28">
        <v>30</v>
      </c>
      <c r="E136" s="29">
        <v>2923</v>
      </c>
      <c r="F136" s="29">
        <v>2972</v>
      </c>
      <c r="G136" s="30">
        <v>50</v>
      </c>
      <c r="H136" s="31" t="s">
        <v>326</v>
      </c>
      <c r="I136" s="32">
        <v>0</v>
      </c>
      <c r="J136" s="32">
        <v>0</v>
      </c>
      <c r="K136" s="29">
        <v>1000000</v>
      </c>
      <c r="L136" s="29">
        <v>50000000</v>
      </c>
      <c r="M136" s="33">
        <v>1.3353630852228722E-3</v>
      </c>
      <c r="N136" s="34">
        <v>0</v>
      </c>
    </row>
    <row r="137" spans="2:14" x14ac:dyDescent="0.25">
      <c r="B137" s="27" t="s">
        <v>328</v>
      </c>
      <c r="C137" s="28">
        <v>30</v>
      </c>
      <c r="D137" s="28">
        <v>30</v>
      </c>
      <c r="E137" s="29">
        <v>2973</v>
      </c>
      <c r="F137" s="29">
        <v>2980</v>
      </c>
      <c r="G137" s="30">
        <v>8</v>
      </c>
      <c r="H137" s="31" t="s">
        <v>326</v>
      </c>
      <c r="I137" s="32">
        <v>0</v>
      </c>
      <c r="J137" s="32">
        <v>0</v>
      </c>
      <c r="K137" s="29">
        <v>1000000</v>
      </c>
      <c r="L137" s="29">
        <v>8000000</v>
      </c>
      <c r="M137" s="33">
        <v>2.1365809363565954E-4</v>
      </c>
      <c r="N137" s="34">
        <v>0</v>
      </c>
    </row>
    <row r="138" spans="2:14" x14ac:dyDescent="0.25">
      <c r="B138" s="27" t="s">
        <v>319</v>
      </c>
      <c r="C138" s="28">
        <v>30</v>
      </c>
      <c r="D138" s="28">
        <v>30</v>
      </c>
      <c r="E138" s="29">
        <v>2981</v>
      </c>
      <c r="F138" s="29">
        <v>3000</v>
      </c>
      <c r="G138" s="30">
        <v>20</v>
      </c>
      <c r="H138" s="31" t="s">
        <v>326</v>
      </c>
      <c r="I138" s="32">
        <v>0</v>
      </c>
      <c r="J138" s="32">
        <v>0</v>
      </c>
      <c r="K138" s="29">
        <v>1000000</v>
      </c>
      <c r="L138" s="29">
        <v>20000000</v>
      </c>
      <c r="M138" s="33">
        <v>5.3414523408914887E-4</v>
      </c>
      <c r="N138" s="34">
        <v>0</v>
      </c>
    </row>
    <row r="139" spans="2:14" x14ac:dyDescent="0.25">
      <c r="B139" s="27" t="s">
        <v>315</v>
      </c>
      <c r="C139" s="28">
        <v>71</v>
      </c>
      <c r="D139" s="28">
        <v>71</v>
      </c>
      <c r="E139" s="29">
        <v>7001</v>
      </c>
      <c r="F139" s="29">
        <v>7075</v>
      </c>
      <c r="G139" s="30">
        <v>75</v>
      </c>
      <c r="H139" s="31" t="s">
        <v>334</v>
      </c>
      <c r="I139" s="32">
        <v>0</v>
      </c>
      <c r="J139" s="32">
        <v>0</v>
      </c>
      <c r="K139" s="29">
        <v>1000000</v>
      </c>
      <c r="L139" s="29">
        <v>75000000</v>
      </c>
      <c r="M139" s="33">
        <v>2.0030446278343082E-3</v>
      </c>
      <c r="N139" s="34">
        <v>0</v>
      </c>
    </row>
    <row r="140" spans="2:14" x14ac:dyDescent="0.25">
      <c r="B140" s="27" t="s">
        <v>317</v>
      </c>
      <c r="C140" s="28">
        <v>71</v>
      </c>
      <c r="D140" s="28">
        <v>72</v>
      </c>
      <c r="E140" s="29">
        <v>7076</v>
      </c>
      <c r="F140" s="29">
        <v>7175</v>
      </c>
      <c r="G140" s="30">
        <v>100</v>
      </c>
      <c r="H140" s="31" t="s">
        <v>334</v>
      </c>
      <c r="I140" s="32">
        <v>0</v>
      </c>
      <c r="J140" s="32">
        <v>0</v>
      </c>
      <c r="K140" s="29">
        <v>1000000</v>
      </c>
      <c r="L140" s="29">
        <v>100000000</v>
      </c>
      <c r="M140" s="33">
        <v>2.6707261704457443E-3</v>
      </c>
      <c r="N140" s="34">
        <v>0</v>
      </c>
    </row>
    <row r="141" spans="2:14" x14ac:dyDescent="0.25">
      <c r="B141" s="27" t="s">
        <v>311</v>
      </c>
      <c r="C141" s="28">
        <v>72</v>
      </c>
      <c r="D141" s="28">
        <v>74</v>
      </c>
      <c r="E141" s="29">
        <v>7176</v>
      </c>
      <c r="F141" s="29">
        <v>7325</v>
      </c>
      <c r="G141" s="30">
        <v>150</v>
      </c>
      <c r="H141" s="31" t="s">
        <v>334</v>
      </c>
      <c r="I141" s="32">
        <v>0</v>
      </c>
      <c r="J141" s="32">
        <v>0</v>
      </c>
      <c r="K141" s="29">
        <v>1000000</v>
      </c>
      <c r="L141" s="29">
        <v>150000000</v>
      </c>
      <c r="M141" s="33">
        <v>4.0060892556686165E-3</v>
      </c>
      <c r="N141" s="34">
        <v>0</v>
      </c>
    </row>
    <row r="142" spans="2:14" x14ac:dyDescent="0.25">
      <c r="B142" s="27" t="s">
        <v>310</v>
      </c>
      <c r="C142" s="28">
        <v>74</v>
      </c>
      <c r="D142" s="28">
        <v>74</v>
      </c>
      <c r="E142" s="29">
        <v>7326</v>
      </c>
      <c r="F142" s="29">
        <v>7345</v>
      </c>
      <c r="G142" s="30">
        <v>20</v>
      </c>
      <c r="H142" s="31" t="s">
        <v>334</v>
      </c>
      <c r="I142" s="32">
        <v>0</v>
      </c>
      <c r="J142" s="32">
        <v>0</v>
      </c>
      <c r="K142" s="29">
        <v>1000000</v>
      </c>
      <c r="L142" s="29">
        <v>20000000</v>
      </c>
      <c r="M142" s="33">
        <v>5.3414523408914887E-4</v>
      </c>
      <c r="N142" s="34">
        <v>0</v>
      </c>
    </row>
    <row r="143" spans="2:14" x14ac:dyDescent="0.25">
      <c r="B143" s="27" t="s">
        <v>312</v>
      </c>
      <c r="C143" s="28">
        <v>74</v>
      </c>
      <c r="D143" s="28">
        <v>75</v>
      </c>
      <c r="E143" s="29">
        <v>7346</v>
      </c>
      <c r="F143" s="29">
        <v>7420</v>
      </c>
      <c r="G143" s="30">
        <v>75</v>
      </c>
      <c r="H143" s="31" t="s">
        <v>334</v>
      </c>
      <c r="I143" s="32">
        <v>0</v>
      </c>
      <c r="J143" s="32">
        <v>0</v>
      </c>
      <c r="K143" s="29">
        <v>1000000</v>
      </c>
      <c r="L143" s="29">
        <v>75000000</v>
      </c>
      <c r="M143" s="33">
        <v>2.0030446278343082E-3</v>
      </c>
      <c r="N143" s="34">
        <v>0</v>
      </c>
    </row>
    <row r="144" spans="2:14" x14ac:dyDescent="0.25">
      <c r="B144" s="27" t="s">
        <v>45</v>
      </c>
      <c r="C144" s="28">
        <v>75</v>
      </c>
      <c r="D144" s="28">
        <v>75</v>
      </c>
      <c r="E144" s="29">
        <v>7421</v>
      </c>
      <c r="F144" s="29">
        <v>7445</v>
      </c>
      <c r="G144" s="30">
        <v>25</v>
      </c>
      <c r="H144" s="31" t="s">
        <v>334</v>
      </c>
      <c r="I144" s="32">
        <v>0</v>
      </c>
      <c r="J144" s="32">
        <v>0</v>
      </c>
      <c r="K144" s="29">
        <v>1000000</v>
      </c>
      <c r="L144" s="29">
        <v>25000000</v>
      </c>
      <c r="M144" s="33">
        <v>6.6768154261143608E-4</v>
      </c>
      <c r="N144" s="34">
        <v>0</v>
      </c>
    </row>
    <row r="145" spans="2:14" x14ac:dyDescent="0.25">
      <c r="B145" s="27" t="s">
        <v>335</v>
      </c>
      <c r="C145" s="28">
        <v>75</v>
      </c>
      <c r="D145" s="28">
        <v>75</v>
      </c>
      <c r="E145" s="29">
        <v>7446</v>
      </c>
      <c r="F145" s="29">
        <v>7470</v>
      </c>
      <c r="G145" s="30">
        <v>25</v>
      </c>
      <c r="H145" s="31" t="s">
        <v>334</v>
      </c>
      <c r="I145" s="32">
        <v>0</v>
      </c>
      <c r="J145" s="32">
        <v>0</v>
      </c>
      <c r="K145" s="29">
        <v>1000000</v>
      </c>
      <c r="L145" s="29">
        <v>25000000</v>
      </c>
      <c r="M145" s="33">
        <v>6.6768154261143608E-4</v>
      </c>
      <c r="N145" s="34">
        <v>0</v>
      </c>
    </row>
    <row r="146" spans="2:14" x14ac:dyDescent="0.25">
      <c r="B146" s="27" t="s">
        <v>336</v>
      </c>
      <c r="C146" s="28">
        <v>75</v>
      </c>
      <c r="D146" s="28">
        <v>77</v>
      </c>
      <c r="E146" s="29">
        <v>7471</v>
      </c>
      <c r="F146" s="29">
        <v>7670</v>
      </c>
      <c r="G146" s="30">
        <v>200</v>
      </c>
      <c r="H146" s="31" t="s">
        <v>334</v>
      </c>
      <c r="I146" s="32">
        <v>0</v>
      </c>
      <c r="J146" s="32">
        <v>0</v>
      </c>
      <c r="K146" s="29">
        <v>1000000</v>
      </c>
      <c r="L146" s="29">
        <v>200000000</v>
      </c>
      <c r="M146" s="33">
        <v>5.3414523408914887E-3</v>
      </c>
      <c r="N146" s="34">
        <v>0</v>
      </c>
    </row>
    <row r="147" spans="2:14" x14ac:dyDescent="0.25">
      <c r="B147" s="27" t="s">
        <v>337</v>
      </c>
      <c r="C147" s="28">
        <v>77</v>
      </c>
      <c r="D147" s="28">
        <v>78</v>
      </c>
      <c r="E147" s="29">
        <v>7671</v>
      </c>
      <c r="F147" s="29">
        <v>7720</v>
      </c>
      <c r="G147" s="30">
        <v>50</v>
      </c>
      <c r="H147" s="31" t="s">
        <v>334</v>
      </c>
      <c r="I147" s="32">
        <v>0</v>
      </c>
      <c r="J147" s="32">
        <v>0</v>
      </c>
      <c r="K147" s="29">
        <v>1000000</v>
      </c>
      <c r="L147" s="29">
        <v>50000000</v>
      </c>
      <c r="M147" s="33">
        <v>1.3353630852228722E-3</v>
      </c>
      <c r="N147" s="34">
        <v>0</v>
      </c>
    </row>
    <row r="148" spans="2:14" x14ac:dyDescent="0.25">
      <c r="B148" s="27" t="s">
        <v>317</v>
      </c>
      <c r="C148" s="28">
        <v>78</v>
      </c>
      <c r="D148" s="28">
        <v>79</v>
      </c>
      <c r="E148" s="29">
        <v>7721</v>
      </c>
      <c r="F148" s="29">
        <v>7820</v>
      </c>
      <c r="G148" s="30">
        <v>100</v>
      </c>
      <c r="H148" s="31" t="s">
        <v>334</v>
      </c>
      <c r="I148" s="32">
        <v>0</v>
      </c>
      <c r="J148" s="32">
        <v>0</v>
      </c>
      <c r="K148" s="29">
        <v>1000000</v>
      </c>
      <c r="L148" s="29">
        <v>100000000</v>
      </c>
      <c r="M148" s="33">
        <v>2.6707261704457443E-3</v>
      </c>
      <c r="N148" s="34">
        <v>0</v>
      </c>
    </row>
    <row r="149" spans="2:14" x14ac:dyDescent="0.25">
      <c r="B149" s="27" t="s">
        <v>316</v>
      </c>
      <c r="C149" s="28">
        <v>79</v>
      </c>
      <c r="D149" s="28">
        <v>80</v>
      </c>
      <c r="E149" s="29">
        <v>7821</v>
      </c>
      <c r="F149" s="29">
        <v>7970</v>
      </c>
      <c r="G149" s="30">
        <v>150</v>
      </c>
      <c r="H149" s="31" t="s">
        <v>334</v>
      </c>
      <c r="I149" s="32">
        <v>0</v>
      </c>
      <c r="J149" s="32">
        <v>0</v>
      </c>
      <c r="K149" s="29">
        <v>1000000</v>
      </c>
      <c r="L149" s="29">
        <v>150000000</v>
      </c>
      <c r="M149" s="33">
        <v>4.0060892556686165E-3</v>
      </c>
      <c r="N149" s="34">
        <v>0</v>
      </c>
    </row>
    <row r="150" spans="2:14" x14ac:dyDescent="0.25">
      <c r="B150" s="27" t="s">
        <v>329</v>
      </c>
      <c r="C150" s="28">
        <v>80</v>
      </c>
      <c r="D150" s="28">
        <v>81</v>
      </c>
      <c r="E150" s="29">
        <v>7971</v>
      </c>
      <c r="F150" s="29">
        <v>8020</v>
      </c>
      <c r="G150" s="30">
        <v>50</v>
      </c>
      <c r="H150" s="31" t="s">
        <v>334</v>
      </c>
      <c r="I150" s="32">
        <v>0</v>
      </c>
      <c r="J150" s="32">
        <v>0</v>
      </c>
      <c r="K150" s="29">
        <v>1000000</v>
      </c>
      <c r="L150" s="29">
        <v>50000000</v>
      </c>
      <c r="M150" s="33">
        <v>1.3353630852228722E-3</v>
      </c>
      <c r="N150" s="34">
        <v>0</v>
      </c>
    </row>
    <row r="151" spans="2:14" x14ac:dyDescent="0.25">
      <c r="B151" s="27" t="s">
        <v>316</v>
      </c>
      <c r="C151" s="28">
        <v>81</v>
      </c>
      <c r="D151" s="28">
        <v>82</v>
      </c>
      <c r="E151" s="29">
        <v>8021</v>
      </c>
      <c r="F151" s="29">
        <v>8120</v>
      </c>
      <c r="G151" s="30">
        <v>100</v>
      </c>
      <c r="H151" s="31" t="s">
        <v>334</v>
      </c>
      <c r="I151" s="32">
        <v>0</v>
      </c>
      <c r="J151" s="32">
        <v>0</v>
      </c>
      <c r="K151" s="29">
        <v>1000000</v>
      </c>
      <c r="L151" s="29">
        <v>100000000</v>
      </c>
      <c r="M151" s="33">
        <v>2.6707261704457443E-3</v>
      </c>
      <c r="N151" s="34">
        <v>0</v>
      </c>
    </row>
    <row r="152" spans="2:14" x14ac:dyDescent="0.25">
      <c r="B152" s="27" t="s">
        <v>321</v>
      </c>
      <c r="C152" s="28">
        <v>82</v>
      </c>
      <c r="D152" s="28">
        <v>85</v>
      </c>
      <c r="E152" s="29">
        <v>8121</v>
      </c>
      <c r="F152" s="29">
        <v>8420</v>
      </c>
      <c r="G152" s="30">
        <v>300</v>
      </c>
      <c r="H152" s="31" t="s">
        <v>334</v>
      </c>
      <c r="I152" s="32">
        <v>0</v>
      </c>
      <c r="J152" s="32">
        <v>0</v>
      </c>
      <c r="K152" s="29">
        <v>1000000</v>
      </c>
      <c r="L152" s="29">
        <v>300000000</v>
      </c>
      <c r="M152" s="33">
        <v>8.012178511337233E-3</v>
      </c>
      <c r="N152" s="34">
        <v>0</v>
      </c>
    </row>
    <row r="153" spans="2:14" x14ac:dyDescent="0.25">
      <c r="B153" s="27" t="s">
        <v>320</v>
      </c>
      <c r="C153" s="28">
        <v>85</v>
      </c>
      <c r="D153" s="28">
        <v>85</v>
      </c>
      <c r="E153" s="29">
        <v>8421</v>
      </c>
      <c r="F153" s="29">
        <v>8495</v>
      </c>
      <c r="G153" s="30">
        <v>75</v>
      </c>
      <c r="H153" s="31" t="s">
        <v>334</v>
      </c>
      <c r="I153" s="32">
        <v>0</v>
      </c>
      <c r="J153" s="32">
        <v>0</v>
      </c>
      <c r="K153" s="29">
        <v>1000000</v>
      </c>
      <c r="L153" s="29">
        <v>75000000</v>
      </c>
      <c r="M153" s="33">
        <v>2.0030446278343082E-3</v>
      </c>
      <c r="N153" s="34">
        <v>0</v>
      </c>
    </row>
    <row r="154" spans="2:14" x14ac:dyDescent="0.25">
      <c r="B154" s="27" t="s">
        <v>314</v>
      </c>
      <c r="C154" s="28">
        <v>85</v>
      </c>
      <c r="D154" s="28">
        <v>86</v>
      </c>
      <c r="E154" s="29">
        <v>8496</v>
      </c>
      <c r="F154" s="29">
        <v>8545</v>
      </c>
      <c r="G154" s="30">
        <v>50</v>
      </c>
      <c r="H154" s="31" t="s">
        <v>334</v>
      </c>
      <c r="I154" s="32">
        <v>0</v>
      </c>
      <c r="J154" s="32">
        <v>0</v>
      </c>
      <c r="K154" s="29">
        <v>1000000</v>
      </c>
      <c r="L154" s="29">
        <v>50000000</v>
      </c>
      <c r="M154" s="33">
        <v>1.3353630852228722E-3</v>
      </c>
      <c r="N154" s="34">
        <v>0</v>
      </c>
    </row>
    <row r="155" spans="2:14" x14ac:dyDescent="0.25">
      <c r="B155" s="27" t="s">
        <v>333</v>
      </c>
      <c r="C155" s="28">
        <v>86</v>
      </c>
      <c r="D155" s="28">
        <v>86</v>
      </c>
      <c r="E155" s="29">
        <v>8546</v>
      </c>
      <c r="F155" s="29">
        <v>8595</v>
      </c>
      <c r="G155" s="30">
        <v>50</v>
      </c>
      <c r="H155" s="31" t="s">
        <v>334</v>
      </c>
      <c r="I155" s="32">
        <v>0</v>
      </c>
      <c r="J155" s="32">
        <v>0</v>
      </c>
      <c r="K155" s="29">
        <v>1000000</v>
      </c>
      <c r="L155" s="29">
        <v>50000000</v>
      </c>
      <c r="M155" s="33">
        <v>1.3353630852228722E-3</v>
      </c>
      <c r="N155" s="34">
        <v>0</v>
      </c>
    </row>
    <row r="156" spans="2:14" x14ac:dyDescent="0.25">
      <c r="B156" s="27" t="s">
        <v>318</v>
      </c>
      <c r="C156" s="28">
        <v>86</v>
      </c>
      <c r="D156" s="28">
        <v>88</v>
      </c>
      <c r="E156" s="29">
        <v>8596</v>
      </c>
      <c r="F156" s="29">
        <v>8720</v>
      </c>
      <c r="G156" s="30">
        <v>125</v>
      </c>
      <c r="H156" s="31" t="s">
        <v>334</v>
      </c>
      <c r="I156" s="32">
        <v>0</v>
      </c>
      <c r="J156" s="32">
        <v>0</v>
      </c>
      <c r="K156" s="29">
        <v>1000000</v>
      </c>
      <c r="L156" s="29">
        <v>125000000</v>
      </c>
      <c r="M156" s="33">
        <v>3.3384077130571804E-3</v>
      </c>
      <c r="N156" s="34">
        <v>0</v>
      </c>
    </row>
    <row r="157" spans="2:14" x14ac:dyDescent="0.25">
      <c r="B157" s="27" t="s">
        <v>319</v>
      </c>
      <c r="C157" s="28">
        <v>88</v>
      </c>
      <c r="D157" s="28">
        <v>88</v>
      </c>
      <c r="E157" s="29">
        <v>8721</v>
      </c>
      <c r="F157" s="29">
        <v>8790</v>
      </c>
      <c r="G157" s="30">
        <v>70</v>
      </c>
      <c r="H157" s="31" t="s">
        <v>334</v>
      </c>
      <c r="I157" s="32">
        <v>0</v>
      </c>
      <c r="J157" s="32">
        <v>0</v>
      </c>
      <c r="K157" s="29">
        <v>1000000</v>
      </c>
      <c r="L157" s="29">
        <v>70000000</v>
      </c>
      <c r="M157" s="33">
        <v>1.869508319312021E-3</v>
      </c>
      <c r="N157" s="34">
        <v>0</v>
      </c>
    </row>
    <row r="158" spans="2:14" x14ac:dyDescent="0.25">
      <c r="B158" s="27" t="s">
        <v>322</v>
      </c>
      <c r="C158" s="28">
        <v>88</v>
      </c>
      <c r="D158" s="28">
        <v>89</v>
      </c>
      <c r="E158" s="29">
        <v>8791</v>
      </c>
      <c r="F158" s="29">
        <v>8810</v>
      </c>
      <c r="G158" s="30">
        <v>20</v>
      </c>
      <c r="H158" s="31" t="s">
        <v>334</v>
      </c>
      <c r="I158" s="32">
        <v>0</v>
      </c>
      <c r="J158" s="32">
        <v>0</v>
      </c>
      <c r="K158" s="29">
        <v>1000000</v>
      </c>
      <c r="L158" s="29">
        <v>20000000</v>
      </c>
      <c r="M158" s="33">
        <v>5.3414523408914887E-4</v>
      </c>
      <c r="N158" s="34">
        <v>0</v>
      </c>
    </row>
    <row r="159" spans="2:14" x14ac:dyDescent="0.25">
      <c r="B159" s="27" t="s">
        <v>315</v>
      </c>
      <c r="C159" s="28">
        <v>89</v>
      </c>
      <c r="D159" s="28">
        <v>90</v>
      </c>
      <c r="E159" s="29">
        <v>8811</v>
      </c>
      <c r="F159" s="29">
        <v>9000</v>
      </c>
      <c r="G159" s="30">
        <v>190</v>
      </c>
      <c r="H159" s="31" t="s">
        <v>334</v>
      </c>
      <c r="I159" s="32">
        <v>0</v>
      </c>
      <c r="J159" s="32">
        <v>0</v>
      </c>
      <c r="K159" s="29">
        <v>1000000</v>
      </c>
      <c r="L159" s="29">
        <v>190000000</v>
      </c>
      <c r="M159" s="33">
        <v>5.0743797238469142E-3</v>
      </c>
      <c r="N159" s="34">
        <v>0</v>
      </c>
    </row>
    <row r="160" spans="2:14" x14ac:dyDescent="0.25">
      <c r="B160" s="27" t="s">
        <v>317</v>
      </c>
      <c r="C160" s="28">
        <v>121</v>
      </c>
      <c r="D160" s="28">
        <v>121</v>
      </c>
      <c r="E160" s="29">
        <v>12001</v>
      </c>
      <c r="F160" s="29">
        <v>12050</v>
      </c>
      <c r="G160" s="30">
        <v>50</v>
      </c>
      <c r="H160" s="31" t="s">
        <v>338</v>
      </c>
      <c r="I160" s="32">
        <v>0</v>
      </c>
      <c r="J160" s="32">
        <v>0</v>
      </c>
      <c r="K160" s="29">
        <v>1000000</v>
      </c>
      <c r="L160" s="29">
        <v>50000000</v>
      </c>
      <c r="M160" s="33">
        <v>1.3353630852228722E-3</v>
      </c>
      <c r="N160" s="34">
        <v>0</v>
      </c>
    </row>
    <row r="161" spans="2:14" x14ac:dyDescent="0.25">
      <c r="B161" s="27" t="s">
        <v>333</v>
      </c>
      <c r="C161" s="28">
        <v>121</v>
      </c>
      <c r="D161" s="28">
        <v>121</v>
      </c>
      <c r="E161" s="29">
        <v>12051</v>
      </c>
      <c r="F161" s="29">
        <v>12100</v>
      </c>
      <c r="G161" s="30">
        <v>50</v>
      </c>
      <c r="H161" s="31" t="s">
        <v>338</v>
      </c>
      <c r="I161" s="32">
        <v>0</v>
      </c>
      <c r="J161" s="32">
        <v>0</v>
      </c>
      <c r="K161" s="29">
        <v>1000000</v>
      </c>
      <c r="L161" s="29">
        <v>50000000</v>
      </c>
      <c r="M161" s="33">
        <v>1.3353630852228722E-3</v>
      </c>
      <c r="N161" s="34">
        <v>0</v>
      </c>
    </row>
    <row r="162" spans="2:14" x14ac:dyDescent="0.25">
      <c r="B162" s="27" t="s">
        <v>316</v>
      </c>
      <c r="C162" s="28">
        <v>122</v>
      </c>
      <c r="D162" s="28">
        <v>122</v>
      </c>
      <c r="E162" s="29">
        <v>12101</v>
      </c>
      <c r="F162" s="29">
        <v>12200</v>
      </c>
      <c r="G162" s="30">
        <v>100</v>
      </c>
      <c r="H162" s="31" t="s">
        <v>338</v>
      </c>
      <c r="I162" s="32">
        <v>0</v>
      </c>
      <c r="J162" s="32">
        <v>0</v>
      </c>
      <c r="K162" s="29">
        <v>1000000</v>
      </c>
      <c r="L162" s="29">
        <v>100000000</v>
      </c>
      <c r="M162" s="33">
        <v>2.6707261704457443E-3</v>
      </c>
      <c r="N162" s="34">
        <v>0</v>
      </c>
    </row>
    <row r="163" spans="2:14" x14ac:dyDescent="0.25">
      <c r="B163" s="27" t="s">
        <v>335</v>
      </c>
      <c r="C163" s="28">
        <v>123</v>
      </c>
      <c r="D163" s="28">
        <v>123</v>
      </c>
      <c r="E163" s="29">
        <v>12201</v>
      </c>
      <c r="F163" s="29">
        <v>12210</v>
      </c>
      <c r="G163" s="30">
        <v>10</v>
      </c>
      <c r="H163" s="31" t="s">
        <v>338</v>
      </c>
      <c r="I163" s="32">
        <v>0</v>
      </c>
      <c r="J163" s="32">
        <v>0</v>
      </c>
      <c r="K163" s="29">
        <v>1000000</v>
      </c>
      <c r="L163" s="29">
        <v>10000000</v>
      </c>
      <c r="M163" s="33">
        <v>2.6707261704457443E-4</v>
      </c>
      <c r="N163" s="34">
        <v>0</v>
      </c>
    </row>
    <row r="164" spans="2:14" x14ac:dyDescent="0.25">
      <c r="B164" s="27" t="s">
        <v>315</v>
      </c>
      <c r="C164" s="28">
        <v>123</v>
      </c>
      <c r="D164" s="28">
        <v>123</v>
      </c>
      <c r="E164" s="29">
        <v>12211</v>
      </c>
      <c r="F164" s="29">
        <v>12285</v>
      </c>
      <c r="G164" s="30">
        <v>75</v>
      </c>
      <c r="H164" s="31" t="s">
        <v>338</v>
      </c>
      <c r="I164" s="32">
        <v>0</v>
      </c>
      <c r="J164" s="32">
        <v>0</v>
      </c>
      <c r="K164" s="29">
        <v>1000000</v>
      </c>
      <c r="L164" s="29">
        <v>75000000</v>
      </c>
      <c r="M164" s="33">
        <v>2.0030446278343082E-3</v>
      </c>
      <c r="N164" s="34">
        <v>0</v>
      </c>
    </row>
    <row r="165" spans="2:14" x14ac:dyDescent="0.25">
      <c r="B165" s="27" t="s">
        <v>50</v>
      </c>
      <c r="C165" s="28">
        <v>123</v>
      </c>
      <c r="D165" s="28">
        <v>123</v>
      </c>
      <c r="E165" s="29">
        <v>12286</v>
      </c>
      <c r="F165" s="29">
        <v>12300</v>
      </c>
      <c r="G165" s="30">
        <v>15</v>
      </c>
      <c r="H165" s="31" t="s">
        <v>338</v>
      </c>
      <c r="I165" s="32">
        <v>0</v>
      </c>
      <c r="J165" s="32">
        <v>0</v>
      </c>
      <c r="K165" s="29">
        <v>1000000</v>
      </c>
      <c r="L165" s="29">
        <v>15000000</v>
      </c>
      <c r="M165" s="33">
        <v>4.0060892556686165E-4</v>
      </c>
      <c r="N165" s="34">
        <v>0</v>
      </c>
    </row>
    <row r="166" spans="2:14" x14ac:dyDescent="0.25">
      <c r="B166" s="27" t="s">
        <v>324</v>
      </c>
      <c r="C166" s="28">
        <v>124</v>
      </c>
      <c r="D166" s="28">
        <v>124</v>
      </c>
      <c r="E166" s="29">
        <v>12301</v>
      </c>
      <c r="F166" s="29">
        <v>12319</v>
      </c>
      <c r="G166" s="30">
        <v>19</v>
      </c>
      <c r="H166" s="31" t="s">
        <v>338</v>
      </c>
      <c r="I166" s="32">
        <v>0</v>
      </c>
      <c r="J166" s="32">
        <v>0</v>
      </c>
      <c r="K166" s="29">
        <v>1000000</v>
      </c>
      <c r="L166" s="29">
        <v>19000000</v>
      </c>
      <c r="M166" s="33">
        <v>5.0743797238469144E-4</v>
      </c>
      <c r="N166" s="34">
        <v>0</v>
      </c>
    </row>
    <row r="167" spans="2:14" x14ac:dyDescent="0.25">
      <c r="B167" s="27" t="s">
        <v>321</v>
      </c>
      <c r="C167" s="28">
        <v>124</v>
      </c>
      <c r="D167" s="28">
        <v>125</v>
      </c>
      <c r="E167" s="29">
        <v>12320</v>
      </c>
      <c r="F167" s="29">
        <v>12447</v>
      </c>
      <c r="G167" s="30">
        <v>128</v>
      </c>
      <c r="H167" s="31" t="s">
        <v>338</v>
      </c>
      <c r="I167" s="32">
        <v>0</v>
      </c>
      <c r="J167" s="32">
        <v>0</v>
      </c>
      <c r="K167" s="29">
        <v>1000000</v>
      </c>
      <c r="L167" s="29">
        <v>128000000</v>
      </c>
      <c r="M167" s="33">
        <v>3.4185294981705526E-3</v>
      </c>
      <c r="N167" s="34">
        <v>0</v>
      </c>
    </row>
    <row r="168" spans="2:14" x14ac:dyDescent="0.25">
      <c r="B168" s="27" t="s">
        <v>323</v>
      </c>
      <c r="C168" s="28">
        <v>125</v>
      </c>
      <c r="D168" s="28">
        <v>125</v>
      </c>
      <c r="E168" s="29">
        <v>12448</v>
      </c>
      <c r="F168" s="29">
        <v>12473</v>
      </c>
      <c r="G168" s="30">
        <v>26</v>
      </c>
      <c r="H168" s="31" t="s">
        <v>338</v>
      </c>
      <c r="I168" s="32">
        <v>0</v>
      </c>
      <c r="J168" s="32">
        <v>0</v>
      </c>
      <c r="K168" s="29">
        <v>1000000</v>
      </c>
      <c r="L168" s="29">
        <v>26000000</v>
      </c>
      <c r="M168" s="33">
        <v>6.943888043158935E-4</v>
      </c>
      <c r="N168" s="34">
        <v>0</v>
      </c>
    </row>
    <row r="169" spans="2:14" x14ac:dyDescent="0.25">
      <c r="B169" s="27" t="s">
        <v>325</v>
      </c>
      <c r="C169" s="28">
        <v>125</v>
      </c>
      <c r="D169" s="28">
        <v>125</v>
      </c>
      <c r="E169" s="29">
        <v>12474</v>
      </c>
      <c r="F169" s="29">
        <v>12481</v>
      </c>
      <c r="G169" s="30">
        <v>8</v>
      </c>
      <c r="H169" s="31" t="s">
        <v>338</v>
      </c>
      <c r="I169" s="32">
        <v>0</v>
      </c>
      <c r="J169" s="32">
        <v>0</v>
      </c>
      <c r="K169" s="29">
        <v>1000000</v>
      </c>
      <c r="L169" s="29">
        <v>8000000</v>
      </c>
      <c r="M169" s="33">
        <v>2.1365809363565954E-4</v>
      </c>
      <c r="N169" s="34">
        <v>0</v>
      </c>
    </row>
    <row r="170" spans="2:14" x14ac:dyDescent="0.25">
      <c r="B170" s="27" t="s">
        <v>53</v>
      </c>
      <c r="C170" s="28">
        <v>125</v>
      </c>
      <c r="D170" s="28">
        <v>125</v>
      </c>
      <c r="E170" s="29">
        <v>12482</v>
      </c>
      <c r="F170" s="29">
        <v>12496</v>
      </c>
      <c r="G170" s="30">
        <v>15</v>
      </c>
      <c r="H170" s="31" t="s">
        <v>338</v>
      </c>
      <c r="I170" s="32">
        <v>0</v>
      </c>
      <c r="J170" s="32">
        <v>0</v>
      </c>
      <c r="K170" s="29">
        <v>1000000</v>
      </c>
      <c r="L170" s="29">
        <v>15000000</v>
      </c>
      <c r="M170" s="33">
        <v>4.0060892556686165E-4</v>
      </c>
      <c r="N170" s="34">
        <v>0</v>
      </c>
    </row>
    <row r="171" spans="2:14" x14ac:dyDescent="0.25">
      <c r="B171" s="27" t="s">
        <v>51</v>
      </c>
      <c r="C171" s="28">
        <v>125</v>
      </c>
      <c r="D171" s="28">
        <v>126</v>
      </c>
      <c r="E171" s="29">
        <v>12497</v>
      </c>
      <c r="F171" s="29">
        <v>12501</v>
      </c>
      <c r="G171" s="30">
        <v>5</v>
      </c>
      <c r="H171" s="31" t="s">
        <v>338</v>
      </c>
      <c r="I171" s="32">
        <v>0</v>
      </c>
      <c r="J171" s="32">
        <v>0</v>
      </c>
      <c r="K171" s="29">
        <v>1000000</v>
      </c>
      <c r="L171" s="29">
        <v>5000000</v>
      </c>
      <c r="M171" s="33">
        <v>1.3353630852228722E-4</v>
      </c>
      <c r="N171" s="35">
        <v>0</v>
      </c>
    </row>
    <row r="172" spans="2:14" x14ac:dyDescent="0.25">
      <c r="B172" s="27" t="s">
        <v>319</v>
      </c>
      <c r="C172" s="28">
        <v>126</v>
      </c>
      <c r="D172" s="28">
        <v>126</v>
      </c>
      <c r="E172" s="29">
        <v>12502</v>
      </c>
      <c r="F172" s="29">
        <v>12571</v>
      </c>
      <c r="G172" s="30">
        <v>70</v>
      </c>
      <c r="H172" s="31" t="s">
        <v>338</v>
      </c>
      <c r="I172" s="32">
        <v>0</v>
      </c>
      <c r="J172" s="32">
        <v>0</v>
      </c>
      <c r="K172" s="29">
        <v>1000000</v>
      </c>
      <c r="L172" s="29">
        <v>70000000</v>
      </c>
      <c r="M172" s="33">
        <v>1.869508319312021E-3</v>
      </c>
      <c r="N172" s="34">
        <v>0</v>
      </c>
    </row>
    <row r="173" spans="2:14" x14ac:dyDescent="0.25">
      <c r="B173" s="27" t="s">
        <v>314</v>
      </c>
      <c r="C173" s="28">
        <v>126</v>
      </c>
      <c r="D173" s="28">
        <v>127</v>
      </c>
      <c r="E173" s="29">
        <v>12572</v>
      </c>
      <c r="F173" s="29">
        <v>12671</v>
      </c>
      <c r="G173" s="30">
        <v>100</v>
      </c>
      <c r="H173" s="31" t="s">
        <v>338</v>
      </c>
      <c r="I173" s="32">
        <v>0</v>
      </c>
      <c r="J173" s="32">
        <v>0</v>
      </c>
      <c r="K173" s="29">
        <v>1000000</v>
      </c>
      <c r="L173" s="29">
        <v>100000000</v>
      </c>
      <c r="M173" s="33">
        <v>2.6707261704457443E-3</v>
      </c>
      <c r="N173" s="34">
        <v>0</v>
      </c>
    </row>
    <row r="174" spans="2:14" x14ac:dyDescent="0.25">
      <c r="B174" s="27" t="s">
        <v>336</v>
      </c>
      <c r="C174" s="28">
        <v>127</v>
      </c>
      <c r="D174" s="28">
        <v>129</v>
      </c>
      <c r="E174" s="29">
        <v>12672</v>
      </c>
      <c r="F174" s="29">
        <v>12871</v>
      </c>
      <c r="G174" s="30">
        <v>200</v>
      </c>
      <c r="H174" s="31" t="s">
        <v>338</v>
      </c>
      <c r="I174" s="32">
        <v>0</v>
      </c>
      <c r="J174" s="32">
        <v>0</v>
      </c>
      <c r="K174" s="29">
        <v>1000000</v>
      </c>
      <c r="L174" s="29">
        <v>200000000</v>
      </c>
      <c r="M174" s="33">
        <v>5.3414523408914887E-3</v>
      </c>
      <c r="N174" s="34">
        <v>0</v>
      </c>
    </row>
    <row r="175" spans="2:14" x14ac:dyDescent="0.25">
      <c r="B175" s="27" t="s">
        <v>243</v>
      </c>
      <c r="C175" s="28">
        <v>129</v>
      </c>
      <c r="D175" s="28">
        <v>129</v>
      </c>
      <c r="E175" s="29">
        <v>12872</v>
      </c>
      <c r="F175" s="29">
        <v>12883</v>
      </c>
      <c r="G175" s="30">
        <v>12</v>
      </c>
      <c r="H175" s="31" t="s">
        <v>338</v>
      </c>
      <c r="I175" s="32">
        <v>0</v>
      </c>
      <c r="J175" s="32">
        <v>0</v>
      </c>
      <c r="K175" s="29">
        <v>1000000</v>
      </c>
      <c r="L175" s="29">
        <v>12000000</v>
      </c>
      <c r="M175" s="33">
        <v>3.2048714045348933E-4</v>
      </c>
      <c r="N175" s="34">
        <v>0</v>
      </c>
    </row>
    <row r="176" spans="2:14" x14ac:dyDescent="0.25">
      <c r="B176" s="27" t="s">
        <v>339</v>
      </c>
      <c r="C176" s="28">
        <v>129</v>
      </c>
      <c r="D176" s="28">
        <v>130</v>
      </c>
      <c r="E176" s="29">
        <v>12884</v>
      </c>
      <c r="F176" s="29">
        <v>12983</v>
      </c>
      <c r="G176" s="30">
        <v>100</v>
      </c>
      <c r="H176" s="31" t="s">
        <v>338</v>
      </c>
      <c r="I176" s="32">
        <v>0</v>
      </c>
      <c r="J176" s="32">
        <v>0</v>
      </c>
      <c r="K176" s="29">
        <v>1000000</v>
      </c>
      <c r="L176" s="29">
        <v>100000000</v>
      </c>
      <c r="M176" s="33">
        <v>2.6707261704457443E-3</v>
      </c>
      <c r="N176" s="34">
        <v>0</v>
      </c>
    </row>
    <row r="177" spans="2:14" x14ac:dyDescent="0.25">
      <c r="B177" s="27" t="s">
        <v>324</v>
      </c>
      <c r="C177" s="28">
        <v>130</v>
      </c>
      <c r="D177" s="28">
        <v>131</v>
      </c>
      <c r="E177" s="29">
        <v>12984</v>
      </c>
      <c r="F177" s="29">
        <v>13003</v>
      </c>
      <c r="G177" s="30">
        <v>20</v>
      </c>
      <c r="H177" s="31" t="s">
        <v>338</v>
      </c>
      <c r="I177" s="32">
        <v>0</v>
      </c>
      <c r="J177" s="32">
        <v>0</v>
      </c>
      <c r="K177" s="29">
        <v>1000000</v>
      </c>
      <c r="L177" s="29">
        <v>20000000</v>
      </c>
      <c r="M177" s="33">
        <v>5.3414523408914887E-4</v>
      </c>
      <c r="N177" s="34">
        <v>0</v>
      </c>
    </row>
    <row r="178" spans="2:14" x14ac:dyDescent="0.25">
      <c r="B178" s="27" t="s">
        <v>310</v>
      </c>
      <c r="C178" s="28">
        <v>131</v>
      </c>
      <c r="D178" s="28">
        <v>131</v>
      </c>
      <c r="E178" s="29">
        <v>13004</v>
      </c>
      <c r="F178" s="29">
        <v>13022</v>
      </c>
      <c r="G178" s="30">
        <v>19</v>
      </c>
      <c r="H178" s="31" t="s">
        <v>338</v>
      </c>
      <c r="I178" s="32">
        <v>0</v>
      </c>
      <c r="J178" s="32">
        <v>0</v>
      </c>
      <c r="K178" s="29">
        <v>1000000</v>
      </c>
      <c r="L178" s="29">
        <v>19000000</v>
      </c>
      <c r="M178" s="33">
        <v>5.0743797238469144E-4</v>
      </c>
      <c r="N178" s="34">
        <v>0</v>
      </c>
    </row>
    <row r="179" spans="2:14" x14ac:dyDescent="0.25">
      <c r="B179" s="27" t="s">
        <v>311</v>
      </c>
      <c r="C179" s="28">
        <v>131</v>
      </c>
      <c r="D179" s="28">
        <v>132</v>
      </c>
      <c r="E179" s="29">
        <v>13023</v>
      </c>
      <c r="F179" s="29">
        <v>13172</v>
      </c>
      <c r="G179" s="30">
        <v>150</v>
      </c>
      <c r="H179" s="31" t="s">
        <v>338</v>
      </c>
      <c r="I179" s="32">
        <v>0</v>
      </c>
      <c r="J179" s="32">
        <v>0</v>
      </c>
      <c r="K179" s="29">
        <v>1000000</v>
      </c>
      <c r="L179" s="29">
        <v>150000000</v>
      </c>
      <c r="M179" s="33">
        <v>4.0060892556686165E-3</v>
      </c>
      <c r="N179" s="34">
        <v>0</v>
      </c>
    </row>
    <row r="180" spans="2:14" x14ac:dyDescent="0.25">
      <c r="B180" s="27" t="s">
        <v>45</v>
      </c>
      <c r="C180" s="28">
        <v>132</v>
      </c>
      <c r="D180" s="28">
        <v>132</v>
      </c>
      <c r="E180" s="29">
        <v>13173</v>
      </c>
      <c r="F180" s="29">
        <v>13197</v>
      </c>
      <c r="G180" s="30">
        <v>25</v>
      </c>
      <c r="H180" s="31" t="s">
        <v>338</v>
      </c>
      <c r="I180" s="32">
        <v>0</v>
      </c>
      <c r="J180" s="32">
        <v>0</v>
      </c>
      <c r="K180" s="29">
        <v>1000000</v>
      </c>
      <c r="L180" s="29">
        <v>25000000</v>
      </c>
      <c r="M180" s="33">
        <v>6.6768154261143608E-4</v>
      </c>
      <c r="N180" s="34">
        <v>0</v>
      </c>
    </row>
    <row r="181" spans="2:14" x14ac:dyDescent="0.25">
      <c r="B181" s="27" t="s">
        <v>321</v>
      </c>
      <c r="C181" s="28">
        <v>132</v>
      </c>
      <c r="D181" s="28">
        <v>133</v>
      </c>
      <c r="E181" s="29">
        <v>13198</v>
      </c>
      <c r="F181" s="29">
        <v>13262</v>
      </c>
      <c r="G181" s="30">
        <v>65</v>
      </c>
      <c r="H181" s="31" t="s">
        <v>338</v>
      </c>
      <c r="I181" s="32">
        <v>0</v>
      </c>
      <c r="J181" s="32">
        <v>0</v>
      </c>
      <c r="K181" s="29">
        <v>1000000</v>
      </c>
      <c r="L181" s="29">
        <v>65000000</v>
      </c>
      <c r="M181" s="33">
        <v>1.7359720107897338E-3</v>
      </c>
      <c r="N181" s="34">
        <v>0</v>
      </c>
    </row>
    <row r="182" spans="2:14" x14ac:dyDescent="0.25">
      <c r="B182" s="27" t="s">
        <v>321</v>
      </c>
      <c r="C182" s="28">
        <v>133</v>
      </c>
      <c r="D182" s="28">
        <v>134</v>
      </c>
      <c r="E182" s="29">
        <v>13263</v>
      </c>
      <c r="F182" s="29">
        <v>13349</v>
      </c>
      <c r="G182" s="30">
        <v>87</v>
      </c>
      <c r="H182" s="31" t="s">
        <v>338</v>
      </c>
      <c r="I182" s="32">
        <v>0</v>
      </c>
      <c r="J182" s="32">
        <v>0</v>
      </c>
      <c r="K182" s="29">
        <v>1000000</v>
      </c>
      <c r="L182" s="29">
        <v>87000000</v>
      </c>
      <c r="M182" s="33">
        <v>2.3235317682877973E-3</v>
      </c>
      <c r="N182" s="34">
        <v>0</v>
      </c>
    </row>
    <row r="183" spans="2:14" x14ac:dyDescent="0.25">
      <c r="B183" s="27" t="s">
        <v>321</v>
      </c>
      <c r="C183" s="28">
        <v>134</v>
      </c>
      <c r="D183" s="28">
        <v>136</v>
      </c>
      <c r="E183" s="29">
        <v>13350</v>
      </c>
      <c r="F183" s="29">
        <v>13515</v>
      </c>
      <c r="G183" s="30">
        <v>166</v>
      </c>
      <c r="H183" s="31" t="s">
        <v>338</v>
      </c>
      <c r="I183" s="32">
        <v>0</v>
      </c>
      <c r="J183" s="32">
        <v>0</v>
      </c>
      <c r="K183" s="29">
        <v>1000000</v>
      </c>
      <c r="L183" s="29">
        <v>166000000</v>
      </c>
      <c r="M183" s="33">
        <v>4.4334054429399352E-3</v>
      </c>
      <c r="N183" s="34">
        <v>0</v>
      </c>
    </row>
    <row r="184" spans="2:14" x14ac:dyDescent="0.25">
      <c r="B184" s="27" t="s">
        <v>321</v>
      </c>
      <c r="C184" s="28">
        <v>136</v>
      </c>
      <c r="D184" s="28">
        <v>137</v>
      </c>
      <c r="E184" s="29">
        <v>13516</v>
      </c>
      <c r="F184" s="29">
        <v>13605</v>
      </c>
      <c r="G184" s="30">
        <v>90</v>
      </c>
      <c r="H184" s="31" t="s">
        <v>338</v>
      </c>
      <c r="I184" s="32">
        <v>0</v>
      </c>
      <c r="J184" s="32">
        <v>0</v>
      </c>
      <c r="K184" s="29">
        <v>1000000</v>
      </c>
      <c r="L184" s="29">
        <v>90000000</v>
      </c>
      <c r="M184" s="33">
        <v>2.4036535534011699E-3</v>
      </c>
      <c r="N184" s="34">
        <v>0</v>
      </c>
    </row>
    <row r="185" spans="2:14" x14ac:dyDescent="0.25">
      <c r="B185" s="27" t="s">
        <v>340</v>
      </c>
      <c r="C185" s="28">
        <v>137</v>
      </c>
      <c r="D185" s="28">
        <v>137</v>
      </c>
      <c r="E185" s="29">
        <v>13606</v>
      </c>
      <c r="F185" s="29">
        <v>13617</v>
      </c>
      <c r="G185" s="30">
        <v>12</v>
      </c>
      <c r="H185" s="31" t="s">
        <v>338</v>
      </c>
      <c r="I185" s="32">
        <v>0</v>
      </c>
      <c r="J185" s="32">
        <v>0</v>
      </c>
      <c r="K185" s="29">
        <v>1000000</v>
      </c>
      <c r="L185" s="29">
        <v>12000000</v>
      </c>
      <c r="M185" s="33">
        <v>3.2048714045348933E-4</v>
      </c>
      <c r="N185" s="34">
        <v>0</v>
      </c>
    </row>
    <row r="186" spans="2:14" x14ac:dyDescent="0.25">
      <c r="B186" s="27" t="s">
        <v>310</v>
      </c>
      <c r="C186" s="28">
        <v>137</v>
      </c>
      <c r="D186" s="28">
        <v>137</v>
      </c>
      <c r="E186" s="29">
        <v>13618</v>
      </c>
      <c r="F186" s="29">
        <v>13623</v>
      </c>
      <c r="G186" s="30">
        <v>6</v>
      </c>
      <c r="H186" s="31" t="s">
        <v>338</v>
      </c>
      <c r="I186" s="32">
        <v>0</v>
      </c>
      <c r="J186" s="32">
        <v>0</v>
      </c>
      <c r="K186" s="29">
        <v>1000000</v>
      </c>
      <c r="L186" s="29">
        <v>6000000</v>
      </c>
      <c r="M186" s="33">
        <v>1.6024357022674467E-4</v>
      </c>
      <c r="N186" s="34">
        <v>0</v>
      </c>
    </row>
    <row r="187" spans="2:14" x14ac:dyDescent="0.25">
      <c r="B187" s="27" t="s">
        <v>323</v>
      </c>
      <c r="C187" s="28">
        <v>137</v>
      </c>
      <c r="D187" s="28">
        <v>138</v>
      </c>
      <c r="E187" s="29">
        <v>13624</v>
      </c>
      <c r="F187" s="29">
        <v>13703</v>
      </c>
      <c r="G187" s="30">
        <v>80</v>
      </c>
      <c r="H187" s="31" t="s">
        <v>338</v>
      </c>
      <c r="I187" s="32">
        <v>0</v>
      </c>
      <c r="J187" s="32">
        <v>0</v>
      </c>
      <c r="K187" s="29">
        <v>1000000</v>
      </c>
      <c r="L187" s="29">
        <v>80000000</v>
      </c>
      <c r="M187" s="33">
        <v>2.1365809363565955E-3</v>
      </c>
      <c r="N187" s="34">
        <v>0</v>
      </c>
    </row>
    <row r="188" spans="2:14" x14ac:dyDescent="0.25">
      <c r="B188" s="27" t="s">
        <v>239</v>
      </c>
      <c r="C188" s="28">
        <v>138</v>
      </c>
      <c r="D188" s="28">
        <v>138</v>
      </c>
      <c r="E188" s="29">
        <v>13704</v>
      </c>
      <c r="F188" s="29">
        <v>13713</v>
      </c>
      <c r="G188" s="30">
        <v>10</v>
      </c>
      <c r="H188" s="31" t="s">
        <v>338</v>
      </c>
      <c r="I188" s="32">
        <v>0</v>
      </c>
      <c r="J188" s="32">
        <v>0</v>
      </c>
      <c r="K188" s="29">
        <v>1000000</v>
      </c>
      <c r="L188" s="29">
        <v>10000000</v>
      </c>
      <c r="M188" s="33">
        <v>2.6707261704457443E-4</v>
      </c>
      <c r="N188" s="34">
        <v>0</v>
      </c>
    </row>
    <row r="189" spans="2:14" x14ac:dyDescent="0.25">
      <c r="B189" s="27" t="s">
        <v>328</v>
      </c>
      <c r="C189" s="28">
        <v>138</v>
      </c>
      <c r="D189" s="28">
        <v>138</v>
      </c>
      <c r="E189" s="29">
        <v>13714</v>
      </c>
      <c r="F189" s="29">
        <v>13763</v>
      </c>
      <c r="G189" s="30">
        <v>50</v>
      </c>
      <c r="H189" s="31" t="s">
        <v>338</v>
      </c>
      <c r="I189" s="32">
        <v>0</v>
      </c>
      <c r="J189" s="32">
        <v>0</v>
      </c>
      <c r="K189" s="29">
        <v>1000000</v>
      </c>
      <c r="L189" s="29">
        <v>50000000</v>
      </c>
      <c r="M189" s="33">
        <v>1.3353630852228722E-3</v>
      </c>
      <c r="N189" s="34">
        <v>0</v>
      </c>
    </row>
    <row r="190" spans="2:14" x14ac:dyDescent="0.25">
      <c r="B190" s="27" t="s">
        <v>321</v>
      </c>
      <c r="C190" s="28">
        <v>138</v>
      </c>
      <c r="D190" s="28">
        <v>140</v>
      </c>
      <c r="E190" s="29">
        <v>13764</v>
      </c>
      <c r="F190" s="29">
        <v>14000</v>
      </c>
      <c r="G190" s="30">
        <v>237</v>
      </c>
      <c r="H190" s="31" t="s">
        <v>338</v>
      </c>
      <c r="I190" s="32">
        <v>0</v>
      </c>
      <c r="J190" s="32">
        <v>0</v>
      </c>
      <c r="K190" s="29">
        <v>1000000</v>
      </c>
      <c r="L190" s="29">
        <v>237000000</v>
      </c>
      <c r="M190" s="33">
        <v>6.3296210239564138E-3</v>
      </c>
      <c r="N190" s="34">
        <v>0</v>
      </c>
    </row>
    <row r="191" spans="2:14" x14ac:dyDescent="0.25">
      <c r="B191" s="27" t="s">
        <v>45</v>
      </c>
      <c r="C191" s="28">
        <v>141</v>
      </c>
      <c r="D191" s="28">
        <v>145</v>
      </c>
      <c r="E191" s="29">
        <v>14001</v>
      </c>
      <c r="F191" s="29">
        <v>14500</v>
      </c>
      <c r="G191" s="30">
        <v>500</v>
      </c>
      <c r="H191" s="31" t="s">
        <v>70</v>
      </c>
      <c r="I191" s="32">
        <v>5</v>
      </c>
      <c r="J191" s="32">
        <v>2500</v>
      </c>
      <c r="K191" s="29">
        <v>1000000</v>
      </c>
      <c r="L191" s="29">
        <v>500000000</v>
      </c>
      <c r="M191" s="33">
        <v>1.3353630852228722E-2</v>
      </c>
      <c r="N191" s="34">
        <v>2.6482209251824623E-2</v>
      </c>
    </row>
    <row r="192" spans="2:14" x14ac:dyDescent="0.25">
      <c r="B192" s="27" t="s">
        <v>41</v>
      </c>
      <c r="C192" s="28">
        <v>146</v>
      </c>
      <c r="D192" s="28">
        <v>150</v>
      </c>
      <c r="E192" s="29">
        <v>14501</v>
      </c>
      <c r="F192" s="29">
        <v>15000</v>
      </c>
      <c r="G192" s="30">
        <v>500</v>
      </c>
      <c r="H192" s="31" t="s">
        <v>70</v>
      </c>
      <c r="I192" s="32">
        <v>5</v>
      </c>
      <c r="J192" s="32">
        <v>2500</v>
      </c>
      <c r="K192" s="29">
        <v>1000000</v>
      </c>
      <c r="L192" s="29">
        <v>500000000</v>
      </c>
      <c r="M192" s="33">
        <v>1.3353630852228722E-2</v>
      </c>
      <c r="N192" s="34">
        <v>2.6482209251824623E-2</v>
      </c>
    </row>
    <row r="193" spans="2:14" x14ac:dyDescent="0.25">
      <c r="B193" s="27" t="s">
        <v>43</v>
      </c>
      <c r="C193" s="28">
        <v>151</v>
      </c>
      <c r="D193" s="28">
        <v>155</v>
      </c>
      <c r="E193" s="29">
        <v>15001</v>
      </c>
      <c r="F193" s="29">
        <v>15500</v>
      </c>
      <c r="G193" s="30">
        <v>500</v>
      </c>
      <c r="H193" s="31" t="s">
        <v>70</v>
      </c>
      <c r="I193" s="32">
        <v>5</v>
      </c>
      <c r="J193" s="32">
        <v>2500</v>
      </c>
      <c r="K193" s="29">
        <v>1000000</v>
      </c>
      <c r="L193" s="29">
        <v>500000000</v>
      </c>
      <c r="M193" s="33">
        <v>1.3353630852228722E-2</v>
      </c>
      <c r="N193" s="34">
        <v>2.6482209251824623E-2</v>
      </c>
    </row>
    <row r="194" spans="2:14" x14ac:dyDescent="0.25">
      <c r="B194" s="27" t="s">
        <v>310</v>
      </c>
      <c r="C194" s="28">
        <v>156</v>
      </c>
      <c r="D194" s="28">
        <v>160</v>
      </c>
      <c r="E194" s="29">
        <v>15501</v>
      </c>
      <c r="F194" s="29">
        <v>16000</v>
      </c>
      <c r="G194" s="30">
        <v>500</v>
      </c>
      <c r="H194" s="31" t="s">
        <v>70</v>
      </c>
      <c r="I194" s="32">
        <v>5</v>
      </c>
      <c r="J194" s="32">
        <v>2500</v>
      </c>
      <c r="K194" s="29">
        <v>1000000</v>
      </c>
      <c r="L194" s="29">
        <v>500000000</v>
      </c>
      <c r="M194" s="33">
        <v>1.3353630852228722E-2</v>
      </c>
      <c r="N194" s="34">
        <v>2.6482209251824623E-2</v>
      </c>
    </row>
    <row r="195" spans="2:14" x14ac:dyDescent="0.25">
      <c r="B195" s="27" t="s">
        <v>320</v>
      </c>
      <c r="C195" s="28">
        <v>161</v>
      </c>
      <c r="D195" s="28">
        <v>161</v>
      </c>
      <c r="E195" s="29">
        <v>16001</v>
      </c>
      <c r="F195" s="29">
        <v>16063</v>
      </c>
      <c r="G195" s="30">
        <v>63</v>
      </c>
      <c r="H195" s="31" t="s">
        <v>71</v>
      </c>
      <c r="I195" s="32">
        <v>1</v>
      </c>
      <c r="J195" s="32">
        <v>63</v>
      </c>
      <c r="K195" s="29">
        <v>1000000</v>
      </c>
      <c r="L195" s="29">
        <v>63000000</v>
      </c>
      <c r="M195" s="33">
        <v>1.6825574873808188E-3</v>
      </c>
      <c r="N195" s="34">
        <v>6.6735167314598053E-4</v>
      </c>
    </row>
    <row r="196" spans="2:14" x14ac:dyDescent="0.25">
      <c r="B196" s="27" t="s">
        <v>322</v>
      </c>
      <c r="C196" s="28">
        <v>161</v>
      </c>
      <c r="D196" s="28">
        <v>161</v>
      </c>
      <c r="E196" s="29">
        <v>16064</v>
      </c>
      <c r="F196" s="29">
        <v>16066</v>
      </c>
      <c r="G196" s="30">
        <v>3</v>
      </c>
      <c r="H196" s="31" t="s">
        <v>71</v>
      </c>
      <c r="I196" s="32">
        <v>1</v>
      </c>
      <c r="J196" s="32">
        <v>3</v>
      </c>
      <c r="K196" s="29">
        <v>1000000</v>
      </c>
      <c r="L196" s="29">
        <v>3000000</v>
      </c>
      <c r="M196" s="33">
        <v>8.0121785113372333E-5</v>
      </c>
      <c r="N196" s="34">
        <v>3.1778651102189552E-5</v>
      </c>
    </row>
    <row r="197" spans="2:14" x14ac:dyDescent="0.25">
      <c r="B197" s="27" t="s">
        <v>664</v>
      </c>
      <c r="C197" s="28">
        <v>161</v>
      </c>
      <c r="D197" s="28">
        <v>162</v>
      </c>
      <c r="E197" s="29">
        <v>16067</v>
      </c>
      <c r="F197" s="29">
        <v>16164</v>
      </c>
      <c r="G197" s="30">
        <v>98</v>
      </c>
      <c r="H197" s="31" t="s">
        <v>71</v>
      </c>
      <c r="I197" s="32">
        <v>1</v>
      </c>
      <c r="J197" s="32">
        <v>98</v>
      </c>
      <c r="K197" s="29">
        <v>1000000</v>
      </c>
      <c r="L197" s="29">
        <v>98000000</v>
      </c>
      <c r="M197" s="33">
        <v>2.6173116470368293E-3</v>
      </c>
      <c r="N197" s="34">
        <v>1.0381026026715253E-3</v>
      </c>
    </row>
    <row r="198" spans="2:14" x14ac:dyDescent="0.25">
      <c r="B198" s="27" t="s">
        <v>315</v>
      </c>
      <c r="C198" s="28">
        <v>162</v>
      </c>
      <c r="D198" s="28">
        <v>162</v>
      </c>
      <c r="E198" s="29">
        <v>16165</v>
      </c>
      <c r="F198" s="29">
        <v>16187</v>
      </c>
      <c r="G198" s="30">
        <v>23</v>
      </c>
      <c r="H198" s="31" t="s">
        <v>71</v>
      </c>
      <c r="I198" s="32">
        <v>1</v>
      </c>
      <c r="J198" s="32">
        <v>23</v>
      </c>
      <c r="K198" s="29">
        <v>1000000</v>
      </c>
      <c r="L198" s="29">
        <v>23000000</v>
      </c>
      <c r="M198" s="33">
        <v>6.1426701920252113E-4</v>
      </c>
      <c r="N198" s="34">
        <v>2.4363632511678653E-4</v>
      </c>
    </row>
    <row r="199" spans="2:14" x14ac:dyDescent="0.25">
      <c r="B199" s="27" t="s">
        <v>315</v>
      </c>
      <c r="C199" s="28">
        <v>162</v>
      </c>
      <c r="D199" s="28">
        <v>162</v>
      </c>
      <c r="E199" s="29">
        <v>16188</v>
      </c>
      <c r="F199" s="29">
        <v>16193</v>
      </c>
      <c r="G199" s="30">
        <v>6</v>
      </c>
      <c r="H199" s="31" t="s">
        <v>71</v>
      </c>
      <c r="I199" s="32">
        <v>1</v>
      </c>
      <c r="J199" s="32">
        <v>6</v>
      </c>
      <c r="K199" s="29">
        <v>1000000</v>
      </c>
      <c r="L199" s="29">
        <v>6000000</v>
      </c>
      <c r="M199" s="33">
        <v>1.6024357022674467E-4</v>
      </c>
      <c r="N199" s="34">
        <v>6.3557302204379104E-5</v>
      </c>
    </row>
    <row r="200" spans="2:14" x14ac:dyDescent="0.25">
      <c r="B200" s="27" t="s">
        <v>318</v>
      </c>
      <c r="C200" s="28">
        <v>162</v>
      </c>
      <c r="D200" s="28">
        <v>163</v>
      </c>
      <c r="E200" s="29">
        <v>16194</v>
      </c>
      <c r="F200" s="29">
        <v>16207</v>
      </c>
      <c r="G200" s="30">
        <v>14</v>
      </c>
      <c r="H200" s="31" t="s">
        <v>71</v>
      </c>
      <c r="I200" s="32">
        <v>1</v>
      </c>
      <c r="J200" s="32">
        <v>14</v>
      </c>
      <c r="K200" s="29">
        <v>1000000</v>
      </c>
      <c r="L200" s="29">
        <v>14000000</v>
      </c>
      <c r="M200" s="33">
        <v>3.7390166386240417E-4</v>
      </c>
      <c r="N200" s="34">
        <v>1.4830037181021789E-4</v>
      </c>
    </row>
    <row r="201" spans="2:14" x14ac:dyDescent="0.25">
      <c r="B201" s="27" t="s">
        <v>664</v>
      </c>
      <c r="C201" s="28">
        <v>163</v>
      </c>
      <c r="D201" s="28">
        <v>163</v>
      </c>
      <c r="E201" s="29">
        <v>16208</v>
      </c>
      <c r="F201" s="29">
        <v>16256</v>
      </c>
      <c r="G201" s="30">
        <v>49</v>
      </c>
      <c r="H201" s="31" t="s">
        <v>71</v>
      </c>
      <c r="I201" s="32">
        <v>1</v>
      </c>
      <c r="J201" s="32">
        <v>49</v>
      </c>
      <c r="K201" s="29">
        <v>1000000</v>
      </c>
      <c r="L201" s="29">
        <v>49000000</v>
      </c>
      <c r="M201" s="33">
        <v>1.3086558235184146E-3</v>
      </c>
      <c r="N201" s="34">
        <v>5.1905130133576263E-4</v>
      </c>
    </row>
    <row r="202" spans="2:14" x14ac:dyDescent="0.25">
      <c r="B202" s="27" t="s">
        <v>316</v>
      </c>
      <c r="C202" s="28">
        <v>163</v>
      </c>
      <c r="D202" s="28">
        <v>163</v>
      </c>
      <c r="E202" s="29">
        <v>16257</v>
      </c>
      <c r="F202" s="29">
        <v>16271</v>
      </c>
      <c r="G202" s="30">
        <v>15</v>
      </c>
      <c r="H202" s="31" t="s">
        <v>71</v>
      </c>
      <c r="I202" s="32">
        <v>1</v>
      </c>
      <c r="J202" s="32">
        <v>15</v>
      </c>
      <c r="K202" s="29">
        <v>1000000</v>
      </c>
      <c r="L202" s="29">
        <v>15000000</v>
      </c>
      <c r="M202" s="33">
        <v>4.0060892556686165E-4</v>
      </c>
      <c r="N202" s="34">
        <v>1.5889325551094775E-4</v>
      </c>
    </row>
    <row r="203" spans="2:14" x14ac:dyDescent="0.25">
      <c r="B203" s="27" t="s">
        <v>311</v>
      </c>
      <c r="C203" s="28">
        <v>163</v>
      </c>
      <c r="D203" s="28">
        <v>163</v>
      </c>
      <c r="E203" s="29">
        <v>16272</v>
      </c>
      <c r="F203" s="29">
        <v>16287</v>
      </c>
      <c r="G203" s="30">
        <v>16</v>
      </c>
      <c r="H203" s="31" t="s">
        <v>71</v>
      </c>
      <c r="I203" s="32">
        <v>1</v>
      </c>
      <c r="J203" s="32">
        <v>16</v>
      </c>
      <c r="K203" s="29">
        <v>1000000</v>
      </c>
      <c r="L203" s="29">
        <v>16000000</v>
      </c>
      <c r="M203" s="33">
        <v>4.2731618727131907E-4</v>
      </c>
      <c r="N203" s="34">
        <v>1.6948613921167758E-4</v>
      </c>
    </row>
    <row r="204" spans="2:14" x14ac:dyDescent="0.25">
      <c r="B204" s="27" t="s">
        <v>314</v>
      </c>
      <c r="C204" s="28">
        <v>163</v>
      </c>
      <c r="D204" s="28">
        <v>164</v>
      </c>
      <c r="E204" s="29">
        <v>16288</v>
      </c>
      <c r="F204" s="29">
        <v>16301</v>
      </c>
      <c r="G204" s="30">
        <v>14</v>
      </c>
      <c r="H204" s="31" t="s">
        <v>71</v>
      </c>
      <c r="I204" s="32">
        <v>1</v>
      </c>
      <c r="J204" s="32">
        <v>14</v>
      </c>
      <c r="K204" s="29">
        <v>1000000</v>
      </c>
      <c r="L204" s="29">
        <v>14000000</v>
      </c>
      <c r="M204" s="33">
        <v>3.7390166386240417E-4</v>
      </c>
      <c r="N204" s="34">
        <v>1.4830037181021789E-4</v>
      </c>
    </row>
    <row r="205" spans="2:14" x14ac:dyDescent="0.25">
      <c r="B205" s="27" t="s">
        <v>321</v>
      </c>
      <c r="C205" s="28">
        <v>164</v>
      </c>
      <c r="D205" s="28">
        <v>164</v>
      </c>
      <c r="E205" s="29">
        <v>16302</v>
      </c>
      <c r="F205" s="29">
        <v>16323</v>
      </c>
      <c r="G205" s="30">
        <v>22</v>
      </c>
      <c r="H205" s="31" t="s">
        <v>71</v>
      </c>
      <c r="I205" s="32">
        <v>1</v>
      </c>
      <c r="J205" s="32">
        <v>22</v>
      </c>
      <c r="K205" s="29">
        <v>1000000</v>
      </c>
      <c r="L205" s="29">
        <v>22000000</v>
      </c>
      <c r="M205" s="33">
        <v>5.8755975749806371E-4</v>
      </c>
      <c r="N205" s="34">
        <v>2.330434414160567E-4</v>
      </c>
    </row>
    <row r="206" spans="2:14" x14ac:dyDescent="0.25">
      <c r="B206" s="27" t="s">
        <v>604</v>
      </c>
      <c r="C206" s="28">
        <v>164</v>
      </c>
      <c r="D206" s="28">
        <v>164</v>
      </c>
      <c r="E206" s="29">
        <v>16324</v>
      </c>
      <c r="F206" s="29">
        <v>16372</v>
      </c>
      <c r="G206" s="30">
        <v>49</v>
      </c>
      <c r="H206" s="31" t="s">
        <v>71</v>
      </c>
      <c r="I206" s="32">
        <v>1</v>
      </c>
      <c r="J206" s="32">
        <v>49</v>
      </c>
      <c r="K206" s="29">
        <v>1000000</v>
      </c>
      <c r="L206" s="29">
        <v>49000000</v>
      </c>
      <c r="M206" s="33">
        <v>1.3086558235184146E-3</v>
      </c>
      <c r="N206" s="34">
        <v>5.1905130133576263E-4</v>
      </c>
    </row>
    <row r="207" spans="2:14" x14ac:dyDescent="0.25">
      <c r="B207" s="27" t="s">
        <v>312</v>
      </c>
      <c r="C207" s="28">
        <v>164</v>
      </c>
      <c r="D207" s="28">
        <v>164</v>
      </c>
      <c r="E207" s="29">
        <v>16373</v>
      </c>
      <c r="F207" s="29">
        <v>16382</v>
      </c>
      <c r="G207" s="30">
        <v>10</v>
      </c>
      <c r="H207" s="31" t="s">
        <v>71</v>
      </c>
      <c r="I207" s="32">
        <v>1</v>
      </c>
      <c r="J207" s="32">
        <v>10</v>
      </c>
      <c r="K207" s="29">
        <v>1000000</v>
      </c>
      <c r="L207" s="29">
        <v>10000000</v>
      </c>
      <c r="M207" s="33">
        <v>2.6707261704457443E-4</v>
      </c>
      <c r="N207" s="35">
        <v>1.0592883700729849E-4</v>
      </c>
    </row>
    <row r="208" spans="2:14" x14ac:dyDescent="0.25">
      <c r="B208" s="27" t="s">
        <v>313</v>
      </c>
      <c r="C208" s="28">
        <v>164</v>
      </c>
      <c r="D208" s="28">
        <v>165</v>
      </c>
      <c r="E208" s="29">
        <v>16383</v>
      </c>
      <c r="F208" s="29">
        <v>16406</v>
      </c>
      <c r="G208" s="30">
        <v>24</v>
      </c>
      <c r="H208" s="31" t="s">
        <v>71</v>
      </c>
      <c r="I208" s="32">
        <v>1</v>
      </c>
      <c r="J208" s="32">
        <v>24</v>
      </c>
      <c r="K208" s="29">
        <v>1000000</v>
      </c>
      <c r="L208" s="29">
        <v>24000000</v>
      </c>
      <c r="M208" s="33">
        <v>6.4097428090697866E-4</v>
      </c>
      <c r="N208" s="34">
        <v>2.5422920881751641E-4</v>
      </c>
    </row>
    <row r="209" spans="2:14" x14ac:dyDescent="0.25">
      <c r="B209" s="27" t="s">
        <v>323</v>
      </c>
      <c r="C209" s="28">
        <v>165</v>
      </c>
      <c r="D209" s="28">
        <v>165</v>
      </c>
      <c r="E209" s="29">
        <v>16407</v>
      </c>
      <c r="F209" s="29">
        <v>16410</v>
      </c>
      <c r="G209" s="30">
        <v>4</v>
      </c>
      <c r="H209" s="31" t="s">
        <v>71</v>
      </c>
      <c r="I209" s="32">
        <v>1</v>
      </c>
      <c r="J209" s="32">
        <v>4</v>
      </c>
      <c r="K209" s="29">
        <v>1000000</v>
      </c>
      <c r="L209" s="29">
        <v>4000000</v>
      </c>
      <c r="M209" s="33">
        <v>1.0682904681782977E-4</v>
      </c>
      <c r="N209" s="34">
        <v>4.2371534802919396E-5</v>
      </c>
    </row>
    <row r="210" spans="2:14" x14ac:dyDescent="0.25">
      <c r="B210" s="27" t="s">
        <v>239</v>
      </c>
      <c r="C210" s="28">
        <v>165</v>
      </c>
      <c r="D210" s="28">
        <v>165</v>
      </c>
      <c r="E210" s="29">
        <v>16411</v>
      </c>
      <c r="F210" s="29">
        <v>16411</v>
      </c>
      <c r="G210" s="30">
        <v>1</v>
      </c>
      <c r="H210" s="31" t="s">
        <v>71</v>
      </c>
      <c r="I210" s="32">
        <v>1</v>
      </c>
      <c r="J210" s="32">
        <v>1</v>
      </c>
      <c r="K210" s="29">
        <v>1000000</v>
      </c>
      <c r="L210" s="29">
        <v>1000000</v>
      </c>
      <c r="M210" s="33">
        <v>2.6707261704457442E-5</v>
      </c>
      <c r="N210" s="34">
        <v>1.0592883700729849E-5</v>
      </c>
    </row>
    <row r="211" spans="2:14" x14ac:dyDescent="0.25">
      <c r="B211" s="27" t="s">
        <v>319</v>
      </c>
      <c r="C211" s="28">
        <v>165</v>
      </c>
      <c r="D211" s="28">
        <v>165</v>
      </c>
      <c r="E211" s="29">
        <v>16412</v>
      </c>
      <c r="F211" s="29">
        <v>16447</v>
      </c>
      <c r="G211" s="30">
        <v>36</v>
      </c>
      <c r="H211" s="31" t="s">
        <v>71</v>
      </c>
      <c r="I211" s="32">
        <v>1</v>
      </c>
      <c r="J211" s="32">
        <v>36</v>
      </c>
      <c r="K211" s="29">
        <v>1000000</v>
      </c>
      <c r="L211" s="29">
        <v>36000000</v>
      </c>
      <c r="M211" s="33">
        <v>9.6146142136046794E-4</v>
      </c>
      <c r="N211" s="34">
        <v>3.8134381322627459E-4</v>
      </c>
    </row>
    <row r="212" spans="2:14" x14ac:dyDescent="0.25">
      <c r="B212" s="27" t="s">
        <v>325</v>
      </c>
      <c r="C212" s="28">
        <v>165</v>
      </c>
      <c r="D212" s="28">
        <v>165</v>
      </c>
      <c r="E212" s="29">
        <v>16448</v>
      </c>
      <c r="F212" s="29">
        <v>16449</v>
      </c>
      <c r="G212" s="30">
        <v>2</v>
      </c>
      <c r="H212" s="31" t="s">
        <v>71</v>
      </c>
      <c r="I212" s="32">
        <v>1</v>
      </c>
      <c r="J212" s="32">
        <v>2</v>
      </c>
      <c r="K212" s="29">
        <v>1000000</v>
      </c>
      <c r="L212" s="29">
        <v>2000000</v>
      </c>
      <c r="M212" s="33">
        <v>5.3414523408914884E-5</v>
      </c>
      <c r="N212" s="34">
        <v>2.1185767401459698E-5</v>
      </c>
    </row>
    <row r="213" spans="2:14" x14ac:dyDescent="0.25">
      <c r="B213" s="27" t="s">
        <v>317</v>
      </c>
      <c r="C213" s="28">
        <v>165</v>
      </c>
      <c r="D213" s="28">
        <v>165</v>
      </c>
      <c r="E213" s="29">
        <v>16450</v>
      </c>
      <c r="F213" s="29">
        <v>16484</v>
      </c>
      <c r="G213" s="30">
        <v>35</v>
      </c>
      <c r="H213" s="31" t="s">
        <v>71</v>
      </c>
      <c r="I213" s="32">
        <v>1</v>
      </c>
      <c r="J213" s="32">
        <v>35</v>
      </c>
      <c r="K213" s="29">
        <v>1000000</v>
      </c>
      <c r="L213" s="29">
        <v>35000000</v>
      </c>
      <c r="M213" s="33">
        <v>9.3475415965601051E-4</v>
      </c>
      <c r="N213" s="34">
        <v>3.7075092952554474E-4</v>
      </c>
    </row>
    <row r="214" spans="2:14" x14ac:dyDescent="0.25">
      <c r="B214" s="27" t="s">
        <v>324</v>
      </c>
      <c r="C214" s="28">
        <v>165</v>
      </c>
      <c r="D214" s="28">
        <v>165</v>
      </c>
      <c r="E214" s="29">
        <v>16485</v>
      </c>
      <c r="F214" s="29">
        <v>16489</v>
      </c>
      <c r="G214" s="30">
        <v>5</v>
      </c>
      <c r="H214" s="31" t="s">
        <v>71</v>
      </c>
      <c r="I214" s="32">
        <v>1</v>
      </c>
      <c r="J214" s="32">
        <v>5</v>
      </c>
      <c r="K214" s="29">
        <v>1000000</v>
      </c>
      <c r="L214" s="29">
        <v>5000000</v>
      </c>
      <c r="M214" s="33">
        <v>1.3353630852228722E-4</v>
      </c>
      <c r="N214" s="34">
        <v>5.2964418503649246E-5</v>
      </c>
    </row>
    <row r="215" spans="2:14" x14ac:dyDescent="0.25">
      <c r="B215" s="27" t="s">
        <v>51</v>
      </c>
      <c r="C215" s="28">
        <v>165</v>
      </c>
      <c r="D215" s="28">
        <v>165</v>
      </c>
      <c r="E215" s="29">
        <v>16490</v>
      </c>
      <c r="F215" s="29">
        <v>16490</v>
      </c>
      <c r="G215" s="30">
        <v>1</v>
      </c>
      <c r="H215" s="31" t="s">
        <v>71</v>
      </c>
      <c r="I215" s="32">
        <v>1</v>
      </c>
      <c r="J215" s="32">
        <v>1</v>
      </c>
      <c r="K215" s="29">
        <v>1000000</v>
      </c>
      <c r="L215" s="29">
        <v>1000000</v>
      </c>
      <c r="M215" s="33">
        <v>2.6707261704457442E-5</v>
      </c>
      <c r="N215" s="34">
        <v>1.0592883700729849E-5</v>
      </c>
    </row>
    <row r="216" spans="2:14" x14ac:dyDescent="0.25">
      <c r="B216" s="27" t="s">
        <v>315</v>
      </c>
      <c r="C216" s="28">
        <v>165</v>
      </c>
      <c r="D216" s="28">
        <v>165</v>
      </c>
      <c r="E216" s="29">
        <v>16491</v>
      </c>
      <c r="F216" s="29">
        <v>16500</v>
      </c>
      <c r="G216" s="30">
        <v>10</v>
      </c>
      <c r="H216" s="31" t="s">
        <v>71</v>
      </c>
      <c r="I216" s="32">
        <v>1</v>
      </c>
      <c r="J216" s="32">
        <v>10</v>
      </c>
      <c r="K216" s="29">
        <v>1000000</v>
      </c>
      <c r="L216" s="29">
        <v>10000000</v>
      </c>
      <c r="M216" s="33">
        <v>2.6707261704457443E-4</v>
      </c>
      <c r="N216" s="34">
        <v>1.0592883700729849E-4</v>
      </c>
    </row>
    <row r="217" spans="2:14" x14ac:dyDescent="0.25">
      <c r="B217" s="27" t="s">
        <v>664</v>
      </c>
      <c r="C217" s="28">
        <v>166</v>
      </c>
      <c r="D217" s="28">
        <v>167</v>
      </c>
      <c r="E217" s="29">
        <v>16501</v>
      </c>
      <c r="F217" s="29">
        <v>16600</v>
      </c>
      <c r="G217" s="30">
        <v>100</v>
      </c>
      <c r="H217" s="31" t="s">
        <v>71</v>
      </c>
      <c r="I217" s="32">
        <v>1</v>
      </c>
      <c r="J217" s="32">
        <v>100</v>
      </c>
      <c r="K217" s="29">
        <v>1000000</v>
      </c>
      <c r="L217" s="29">
        <v>100000000</v>
      </c>
      <c r="M217" s="33">
        <v>2.6707261704457443E-3</v>
      </c>
      <c r="N217" s="34">
        <v>1.0592883700729849E-3</v>
      </c>
    </row>
    <row r="218" spans="2:14" x14ac:dyDescent="0.25">
      <c r="B218" s="27" t="s">
        <v>498</v>
      </c>
      <c r="C218" s="28">
        <v>167</v>
      </c>
      <c r="D218" s="28">
        <v>167</v>
      </c>
      <c r="E218" s="29">
        <v>16601</v>
      </c>
      <c r="F218" s="29">
        <v>16602</v>
      </c>
      <c r="G218" s="30">
        <v>2</v>
      </c>
      <c r="H218" s="31" t="s">
        <v>71</v>
      </c>
      <c r="I218" s="31">
        <v>1</v>
      </c>
      <c r="J218" s="32">
        <v>2</v>
      </c>
      <c r="K218" s="29">
        <v>1000000</v>
      </c>
      <c r="L218" s="29">
        <v>2000000</v>
      </c>
      <c r="M218" s="33">
        <v>5.3414523408914884E-5</v>
      </c>
      <c r="N218" s="35">
        <v>2.1185767401459698E-5</v>
      </c>
    </row>
    <row r="219" spans="2:14" x14ac:dyDescent="0.25">
      <c r="B219" s="27" t="s">
        <v>498</v>
      </c>
      <c r="C219" s="28">
        <v>167</v>
      </c>
      <c r="D219" s="28">
        <v>168</v>
      </c>
      <c r="E219" s="29">
        <v>16603</v>
      </c>
      <c r="F219" s="29">
        <v>16704</v>
      </c>
      <c r="G219" s="30">
        <v>102</v>
      </c>
      <c r="H219" s="31" t="s">
        <v>71</v>
      </c>
      <c r="I219" s="31">
        <v>1</v>
      </c>
      <c r="J219" s="32">
        <v>102</v>
      </c>
      <c r="K219" s="29">
        <v>1000000</v>
      </c>
      <c r="L219" s="29">
        <v>102000000</v>
      </c>
      <c r="M219" s="33">
        <v>2.724140693854659E-3</v>
      </c>
      <c r="N219" s="34">
        <v>1.0804741374744447E-3</v>
      </c>
    </row>
    <row r="220" spans="2:14" x14ac:dyDescent="0.25">
      <c r="B220" s="27" t="s">
        <v>498</v>
      </c>
      <c r="C220" s="28">
        <v>168</v>
      </c>
      <c r="D220" s="28">
        <v>169</v>
      </c>
      <c r="E220" s="29">
        <v>16705</v>
      </c>
      <c r="F220" s="29">
        <v>16806</v>
      </c>
      <c r="G220" s="30">
        <v>102</v>
      </c>
      <c r="H220" s="31" t="s">
        <v>71</v>
      </c>
      <c r="I220" s="31">
        <v>1</v>
      </c>
      <c r="J220" s="32">
        <v>102</v>
      </c>
      <c r="K220" s="29">
        <v>1000000</v>
      </c>
      <c r="L220" s="29">
        <v>102000000</v>
      </c>
      <c r="M220" s="33">
        <v>2.724140693854659E-3</v>
      </c>
      <c r="N220" s="34">
        <v>1.0804741374744447E-3</v>
      </c>
    </row>
    <row r="221" spans="2:14" x14ac:dyDescent="0.25">
      <c r="B221" s="27" t="s">
        <v>604</v>
      </c>
      <c r="C221" s="28">
        <v>169</v>
      </c>
      <c r="D221" s="28">
        <v>170</v>
      </c>
      <c r="E221" s="29">
        <v>16807</v>
      </c>
      <c r="F221" s="29">
        <v>16905</v>
      </c>
      <c r="G221" s="30">
        <v>99</v>
      </c>
      <c r="H221" s="31" t="s">
        <v>71</v>
      </c>
      <c r="I221" s="36">
        <v>1</v>
      </c>
      <c r="J221" s="32">
        <v>99</v>
      </c>
      <c r="K221" s="29">
        <v>1000000</v>
      </c>
      <c r="L221" s="29">
        <v>99000000</v>
      </c>
      <c r="M221" s="33">
        <v>2.6440189087412868E-3</v>
      </c>
      <c r="N221" s="34">
        <v>1.0486954863722551E-3</v>
      </c>
    </row>
    <row r="222" spans="2:14" x14ac:dyDescent="0.25">
      <c r="B222" s="27" t="s">
        <v>310</v>
      </c>
      <c r="C222" s="28">
        <v>169</v>
      </c>
      <c r="D222" s="28">
        <v>170</v>
      </c>
      <c r="E222" s="29">
        <v>16906</v>
      </c>
      <c r="F222" s="29">
        <v>16912</v>
      </c>
      <c r="G222" s="30">
        <v>7</v>
      </c>
      <c r="H222" s="31" t="s">
        <v>71</v>
      </c>
      <c r="I222" s="36">
        <v>1</v>
      </c>
      <c r="J222" s="32">
        <v>7</v>
      </c>
      <c r="K222" s="29">
        <v>1000000</v>
      </c>
      <c r="L222" s="29">
        <v>7000000</v>
      </c>
      <c r="M222" s="33">
        <v>1.8695083193120209E-4</v>
      </c>
      <c r="N222" s="34">
        <v>7.4150185905108947E-5</v>
      </c>
    </row>
    <row r="223" spans="2:14" x14ac:dyDescent="0.25">
      <c r="B223" s="27" t="s">
        <v>320</v>
      </c>
      <c r="C223" s="28">
        <v>170</v>
      </c>
      <c r="D223" s="28">
        <v>171</v>
      </c>
      <c r="E223" s="29">
        <v>16913</v>
      </c>
      <c r="F223" s="29">
        <v>17044</v>
      </c>
      <c r="G223" s="30">
        <v>132</v>
      </c>
      <c r="H223" s="31" t="s">
        <v>71</v>
      </c>
      <c r="I223" s="36">
        <v>1</v>
      </c>
      <c r="J223" s="32">
        <v>132</v>
      </c>
      <c r="K223" s="29">
        <v>1000000</v>
      </c>
      <c r="L223" s="29">
        <v>132000000</v>
      </c>
      <c r="M223" s="33">
        <v>3.5253585449883823E-3</v>
      </c>
      <c r="N223" s="34">
        <v>1.3982606484963401E-3</v>
      </c>
    </row>
    <row r="224" spans="2:14" x14ac:dyDescent="0.25">
      <c r="B224" s="27" t="s">
        <v>322</v>
      </c>
      <c r="C224" s="28">
        <v>171</v>
      </c>
      <c r="D224" s="28">
        <v>171</v>
      </c>
      <c r="E224" s="29">
        <v>17045</v>
      </c>
      <c r="F224" s="29">
        <v>17051</v>
      </c>
      <c r="G224" s="30">
        <v>7</v>
      </c>
      <c r="H224" s="31" t="s">
        <v>71</v>
      </c>
      <c r="I224" s="36">
        <v>1</v>
      </c>
      <c r="J224" s="32">
        <v>7</v>
      </c>
      <c r="K224" s="29">
        <v>1000000</v>
      </c>
      <c r="L224" s="29">
        <v>7000000</v>
      </c>
      <c r="M224" s="33">
        <v>1.8695083193120209E-4</v>
      </c>
      <c r="N224" s="34">
        <v>7.4150185905108947E-5</v>
      </c>
    </row>
    <row r="225" spans="2:14" x14ac:dyDescent="0.25">
      <c r="B225" s="27" t="s">
        <v>315</v>
      </c>
      <c r="C225" s="28">
        <v>171</v>
      </c>
      <c r="D225" s="28">
        <v>171</v>
      </c>
      <c r="E225" s="29">
        <v>17052</v>
      </c>
      <c r="F225" s="29">
        <v>17100</v>
      </c>
      <c r="G225" s="30">
        <v>49</v>
      </c>
      <c r="H225" s="31" t="s">
        <v>71</v>
      </c>
      <c r="I225" s="36">
        <v>1</v>
      </c>
      <c r="J225" s="32">
        <v>49</v>
      </c>
      <c r="K225" s="29">
        <v>1000000</v>
      </c>
      <c r="L225" s="29">
        <v>49000000</v>
      </c>
      <c r="M225" s="33">
        <v>1.3086558235184146E-3</v>
      </c>
      <c r="N225" s="34">
        <v>5.1905130133576263E-4</v>
      </c>
    </row>
    <row r="226" spans="2:14" x14ac:dyDescent="0.25">
      <c r="B226" s="27" t="s">
        <v>315</v>
      </c>
      <c r="C226" s="28">
        <v>172</v>
      </c>
      <c r="D226" s="28">
        <v>172</v>
      </c>
      <c r="E226" s="29">
        <v>17101</v>
      </c>
      <c r="F226" s="29">
        <v>17114</v>
      </c>
      <c r="G226" s="30">
        <v>14</v>
      </c>
      <c r="H226" s="31" t="s">
        <v>71</v>
      </c>
      <c r="I226" s="36">
        <v>1</v>
      </c>
      <c r="J226" s="32">
        <v>14</v>
      </c>
      <c r="K226" s="29">
        <v>1000000</v>
      </c>
      <c r="L226" s="29">
        <v>14000000</v>
      </c>
      <c r="M226" s="33">
        <v>3.7390166386240417E-4</v>
      </c>
      <c r="N226" s="34">
        <v>1.4830037181021789E-4</v>
      </c>
    </row>
    <row r="227" spans="2:14" x14ac:dyDescent="0.25">
      <c r="B227" s="27" t="s">
        <v>318</v>
      </c>
      <c r="C227" s="28">
        <v>172</v>
      </c>
      <c r="D227" s="28">
        <v>172</v>
      </c>
      <c r="E227" s="29">
        <v>17115</v>
      </c>
      <c r="F227" s="29">
        <v>17143</v>
      </c>
      <c r="G227" s="30">
        <v>29</v>
      </c>
      <c r="H227" s="31" t="s">
        <v>71</v>
      </c>
      <c r="I227" s="36">
        <v>1</v>
      </c>
      <c r="J227" s="32">
        <v>29</v>
      </c>
      <c r="K227" s="29">
        <v>1000000</v>
      </c>
      <c r="L227" s="29">
        <v>29000000</v>
      </c>
      <c r="M227" s="33">
        <v>7.7451058942926577E-4</v>
      </c>
      <c r="N227" s="34">
        <v>3.0719362732116565E-4</v>
      </c>
    </row>
    <row r="228" spans="2:14" x14ac:dyDescent="0.25">
      <c r="B228" s="27" t="s">
        <v>316</v>
      </c>
      <c r="C228" s="28">
        <v>172</v>
      </c>
      <c r="D228" s="28">
        <v>172</v>
      </c>
      <c r="E228" s="29">
        <v>17144</v>
      </c>
      <c r="F228" s="29">
        <v>17175</v>
      </c>
      <c r="G228" s="30">
        <v>32</v>
      </c>
      <c r="H228" s="31" t="s">
        <v>71</v>
      </c>
      <c r="I228" s="36">
        <v>1</v>
      </c>
      <c r="J228" s="32">
        <v>32</v>
      </c>
      <c r="K228" s="29">
        <v>1000000</v>
      </c>
      <c r="L228" s="29">
        <v>32000000</v>
      </c>
      <c r="M228" s="33">
        <v>8.5463237454263814E-4</v>
      </c>
      <c r="N228" s="34">
        <v>3.3897227842335516E-4</v>
      </c>
    </row>
    <row r="229" spans="2:14" x14ac:dyDescent="0.25">
      <c r="B229" s="27" t="s">
        <v>311</v>
      </c>
      <c r="C229" s="28">
        <v>172</v>
      </c>
      <c r="D229" s="28">
        <v>173</v>
      </c>
      <c r="E229" s="29">
        <v>17176</v>
      </c>
      <c r="F229" s="29">
        <v>17209</v>
      </c>
      <c r="G229" s="30">
        <v>34</v>
      </c>
      <c r="H229" s="31" t="s">
        <v>71</v>
      </c>
      <c r="I229" s="36">
        <v>1</v>
      </c>
      <c r="J229" s="32">
        <v>34</v>
      </c>
      <c r="K229" s="29">
        <v>1000000</v>
      </c>
      <c r="L229" s="29">
        <v>34000000</v>
      </c>
      <c r="M229" s="33">
        <v>9.0804689795155298E-4</v>
      </c>
      <c r="N229" s="34">
        <v>3.6015804582481488E-4</v>
      </c>
    </row>
    <row r="230" spans="2:14" x14ac:dyDescent="0.25">
      <c r="B230" s="27" t="s">
        <v>314</v>
      </c>
      <c r="C230" s="28">
        <v>173</v>
      </c>
      <c r="D230" s="28">
        <v>173</v>
      </c>
      <c r="E230" s="29">
        <v>17210</v>
      </c>
      <c r="F230" s="29">
        <v>17240</v>
      </c>
      <c r="G230" s="30">
        <v>31</v>
      </c>
      <c r="H230" s="31" t="s">
        <v>71</v>
      </c>
      <c r="I230" s="36">
        <v>1</v>
      </c>
      <c r="J230" s="32">
        <v>31</v>
      </c>
      <c r="K230" s="29">
        <v>1000000</v>
      </c>
      <c r="L230" s="29">
        <v>31000000</v>
      </c>
      <c r="M230" s="33">
        <v>8.2792511283818072E-4</v>
      </c>
      <c r="N230" s="34">
        <v>3.2837939472262536E-4</v>
      </c>
    </row>
    <row r="231" spans="2:14" x14ac:dyDescent="0.25">
      <c r="B231" s="27" t="s">
        <v>321</v>
      </c>
      <c r="C231" s="28">
        <v>173</v>
      </c>
      <c r="D231" s="28">
        <v>173</v>
      </c>
      <c r="E231" s="29">
        <v>17241</v>
      </c>
      <c r="F231" s="29">
        <v>17286</v>
      </c>
      <c r="G231" s="30">
        <v>46</v>
      </c>
      <c r="H231" s="31" t="s">
        <v>71</v>
      </c>
      <c r="I231" s="36">
        <v>1</v>
      </c>
      <c r="J231" s="32">
        <v>46</v>
      </c>
      <c r="K231" s="29">
        <v>1000000</v>
      </c>
      <c r="L231" s="29">
        <v>46000000</v>
      </c>
      <c r="M231" s="33">
        <v>1.2285340384050423E-3</v>
      </c>
      <c r="N231" s="34">
        <v>4.8727265023357306E-4</v>
      </c>
    </row>
    <row r="232" spans="2:14" x14ac:dyDescent="0.25">
      <c r="B232" s="27" t="s">
        <v>312</v>
      </c>
      <c r="C232" s="28">
        <v>173</v>
      </c>
      <c r="D232" s="28">
        <v>174</v>
      </c>
      <c r="E232" s="29">
        <v>17287</v>
      </c>
      <c r="F232" s="29">
        <v>17306</v>
      </c>
      <c r="G232" s="30">
        <v>20</v>
      </c>
      <c r="H232" s="31" t="s">
        <v>71</v>
      </c>
      <c r="I232" s="36">
        <v>1</v>
      </c>
      <c r="J232" s="32">
        <v>20</v>
      </c>
      <c r="K232" s="29">
        <v>1000000</v>
      </c>
      <c r="L232" s="29">
        <v>20000000</v>
      </c>
      <c r="M232" s="33">
        <v>5.3414523408914887E-4</v>
      </c>
      <c r="N232" s="34">
        <v>2.1185767401459698E-4</v>
      </c>
    </row>
    <row r="233" spans="2:14" x14ac:dyDescent="0.25">
      <c r="B233" s="27" t="s">
        <v>313</v>
      </c>
      <c r="C233" s="28">
        <v>174</v>
      </c>
      <c r="D233" s="28">
        <v>174</v>
      </c>
      <c r="E233" s="29">
        <v>17307</v>
      </c>
      <c r="F233" s="29">
        <v>17330</v>
      </c>
      <c r="G233" s="30">
        <v>24</v>
      </c>
      <c r="H233" s="31" t="s">
        <v>71</v>
      </c>
      <c r="I233" s="36">
        <v>1</v>
      </c>
      <c r="J233" s="32">
        <v>24</v>
      </c>
      <c r="K233" s="29">
        <v>1000000</v>
      </c>
      <c r="L233" s="29">
        <v>24000000</v>
      </c>
      <c r="M233" s="33">
        <v>6.4097428090697866E-4</v>
      </c>
      <c r="N233" s="34">
        <v>2.5422920881751641E-4</v>
      </c>
    </row>
    <row r="234" spans="2:14" x14ac:dyDescent="0.25">
      <c r="B234" s="27" t="s">
        <v>45</v>
      </c>
      <c r="C234" s="28">
        <v>174</v>
      </c>
      <c r="D234" s="28">
        <v>174</v>
      </c>
      <c r="E234" s="29">
        <v>17331</v>
      </c>
      <c r="F234" s="29">
        <v>17339</v>
      </c>
      <c r="G234" s="30">
        <v>9</v>
      </c>
      <c r="H234" s="31" t="s">
        <v>71</v>
      </c>
      <c r="I234" s="36">
        <v>1</v>
      </c>
      <c r="J234" s="32">
        <v>9</v>
      </c>
      <c r="K234" s="29">
        <v>1000000</v>
      </c>
      <c r="L234" s="29">
        <v>9000000</v>
      </c>
      <c r="M234" s="33">
        <v>2.4036535534011698E-4</v>
      </c>
      <c r="N234" s="34">
        <v>9.5335953306568649E-5</v>
      </c>
    </row>
    <row r="235" spans="2:14" x14ac:dyDescent="0.25">
      <c r="B235" s="27" t="s">
        <v>43</v>
      </c>
      <c r="C235" s="28">
        <v>174</v>
      </c>
      <c r="D235" s="28">
        <v>174</v>
      </c>
      <c r="E235" s="29">
        <v>17340</v>
      </c>
      <c r="F235" s="29">
        <v>17348</v>
      </c>
      <c r="G235" s="30">
        <v>9</v>
      </c>
      <c r="H235" s="31" t="s">
        <v>71</v>
      </c>
      <c r="I235" s="36">
        <v>1</v>
      </c>
      <c r="J235" s="32">
        <v>9</v>
      </c>
      <c r="K235" s="29">
        <v>1000000</v>
      </c>
      <c r="L235" s="29">
        <v>9000000</v>
      </c>
      <c r="M235" s="33">
        <v>2.4036535534011698E-4</v>
      </c>
      <c r="N235" s="34">
        <v>9.5335953306568649E-5</v>
      </c>
    </row>
    <row r="236" spans="2:14" x14ac:dyDescent="0.25">
      <c r="B236" s="27" t="s">
        <v>41</v>
      </c>
      <c r="C236" s="28">
        <v>174</v>
      </c>
      <c r="D236" s="28">
        <v>174</v>
      </c>
      <c r="E236" s="29">
        <v>17349</v>
      </c>
      <c r="F236" s="29">
        <v>17356</v>
      </c>
      <c r="G236" s="30">
        <v>8</v>
      </c>
      <c r="H236" s="31" t="s">
        <v>71</v>
      </c>
      <c r="I236" s="36">
        <v>1</v>
      </c>
      <c r="J236" s="32">
        <v>8</v>
      </c>
      <c r="K236" s="29">
        <v>1000000</v>
      </c>
      <c r="L236" s="29">
        <v>8000000</v>
      </c>
      <c r="M236" s="33">
        <v>2.1365809363565954E-4</v>
      </c>
      <c r="N236" s="34">
        <v>8.4743069605838791E-5</v>
      </c>
    </row>
    <row r="237" spans="2:14" x14ac:dyDescent="0.25">
      <c r="B237" s="27" t="s">
        <v>323</v>
      </c>
      <c r="C237" s="28">
        <v>174</v>
      </c>
      <c r="D237" s="28">
        <v>174</v>
      </c>
      <c r="E237" s="29">
        <v>17357</v>
      </c>
      <c r="F237" s="29">
        <v>17364</v>
      </c>
      <c r="G237" s="30">
        <v>8</v>
      </c>
      <c r="H237" s="31" t="s">
        <v>71</v>
      </c>
      <c r="I237" s="36">
        <v>1</v>
      </c>
      <c r="J237" s="32">
        <v>8</v>
      </c>
      <c r="K237" s="29">
        <v>1000000</v>
      </c>
      <c r="L237" s="29">
        <v>8000000</v>
      </c>
      <c r="M237" s="33">
        <v>2.1365809363565954E-4</v>
      </c>
      <c r="N237" s="34">
        <v>8.4743069605838791E-5</v>
      </c>
    </row>
    <row r="238" spans="2:14" x14ac:dyDescent="0.25">
      <c r="B238" s="27" t="s">
        <v>239</v>
      </c>
      <c r="C238" s="28">
        <v>174</v>
      </c>
      <c r="D238" s="28">
        <v>174</v>
      </c>
      <c r="E238" s="29">
        <v>17365</v>
      </c>
      <c r="F238" s="29">
        <v>17366</v>
      </c>
      <c r="G238" s="30">
        <v>2</v>
      </c>
      <c r="H238" s="31" t="s">
        <v>71</v>
      </c>
      <c r="I238" s="36">
        <v>1</v>
      </c>
      <c r="J238" s="32">
        <v>2</v>
      </c>
      <c r="K238" s="29">
        <v>1000000</v>
      </c>
      <c r="L238" s="29">
        <v>2000000</v>
      </c>
      <c r="M238" s="33">
        <v>5.3414523408914884E-5</v>
      </c>
      <c r="N238" s="34">
        <v>2.1185767401459698E-5</v>
      </c>
    </row>
    <row r="239" spans="2:14" x14ac:dyDescent="0.25">
      <c r="B239" s="27" t="s">
        <v>50</v>
      </c>
      <c r="C239" s="28">
        <v>174</v>
      </c>
      <c r="D239" s="28">
        <v>174</v>
      </c>
      <c r="E239" s="29">
        <v>17367</v>
      </c>
      <c r="F239" s="29">
        <v>17384</v>
      </c>
      <c r="G239" s="30">
        <v>18</v>
      </c>
      <c r="H239" s="31" t="s">
        <v>71</v>
      </c>
      <c r="I239" s="36">
        <v>1</v>
      </c>
      <c r="J239" s="32">
        <v>18</v>
      </c>
      <c r="K239" s="29">
        <v>1000000</v>
      </c>
      <c r="L239" s="29">
        <v>18000000</v>
      </c>
      <c r="M239" s="33">
        <v>4.8073071068023397E-4</v>
      </c>
      <c r="N239" s="34">
        <v>1.906719066131373E-4</v>
      </c>
    </row>
    <row r="240" spans="2:14" x14ac:dyDescent="0.25">
      <c r="B240" s="27" t="s">
        <v>319</v>
      </c>
      <c r="C240" s="28">
        <v>174</v>
      </c>
      <c r="D240" s="28">
        <v>175</v>
      </c>
      <c r="E240" s="29">
        <v>17385</v>
      </c>
      <c r="F240" s="29">
        <v>17460</v>
      </c>
      <c r="G240" s="30">
        <v>76</v>
      </c>
      <c r="H240" s="31" t="s">
        <v>71</v>
      </c>
      <c r="I240" s="36">
        <v>1</v>
      </c>
      <c r="J240" s="32">
        <v>76</v>
      </c>
      <c r="K240" s="29">
        <v>1000000</v>
      </c>
      <c r="L240" s="29">
        <v>76000000</v>
      </c>
      <c r="M240" s="33">
        <v>2.0297518895387658E-3</v>
      </c>
      <c r="N240" s="34">
        <v>8.0505916125546862E-4</v>
      </c>
    </row>
    <row r="241" spans="2:14" x14ac:dyDescent="0.25">
      <c r="B241" s="27" t="s">
        <v>325</v>
      </c>
      <c r="C241" s="28">
        <v>175</v>
      </c>
      <c r="D241" s="28">
        <v>175</v>
      </c>
      <c r="E241" s="29">
        <v>17461</v>
      </c>
      <c r="F241" s="29">
        <v>17464</v>
      </c>
      <c r="G241" s="30">
        <v>4</v>
      </c>
      <c r="H241" s="31" t="s">
        <v>71</v>
      </c>
      <c r="I241" s="36">
        <v>1</v>
      </c>
      <c r="J241" s="32">
        <v>4</v>
      </c>
      <c r="K241" s="29">
        <v>1000000</v>
      </c>
      <c r="L241" s="29">
        <v>4000000</v>
      </c>
      <c r="M241" s="33">
        <v>1.0682904681782977E-4</v>
      </c>
      <c r="N241" s="34">
        <v>4.2371534802919396E-5</v>
      </c>
    </row>
    <row r="242" spans="2:14" x14ac:dyDescent="0.25">
      <c r="B242" s="27" t="s">
        <v>53</v>
      </c>
      <c r="C242" s="28">
        <v>175</v>
      </c>
      <c r="D242" s="28">
        <v>175</v>
      </c>
      <c r="E242" s="29">
        <v>17465</v>
      </c>
      <c r="F242" s="29">
        <v>17466</v>
      </c>
      <c r="G242" s="30">
        <v>2</v>
      </c>
      <c r="H242" s="31" t="s">
        <v>71</v>
      </c>
      <c r="I242" s="36">
        <v>1</v>
      </c>
      <c r="J242" s="32">
        <v>2</v>
      </c>
      <c r="K242" s="29">
        <v>1000000</v>
      </c>
      <c r="L242" s="29">
        <v>2000000</v>
      </c>
      <c r="M242" s="33">
        <v>5.3414523408914884E-5</v>
      </c>
      <c r="N242" s="34">
        <v>2.1185767401459698E-5</v>
      </c>
    </row>
    <row r="243" spans="2:14" x14ac:dyDescent="0.25">
      <c r="B243" s="27" t="s">
        <v>317</v>
      </c>
      <c r="C243" s="28">
        <v>175</v>
      </c>
      <c r="D243" s="28">
        <v>176</v>
      </c>
      <c r="E243" s="29">
        <v>17467</v>
      </c>
      <c r="F243" s="29">
        <v>17541</v>
      </c>
      <c r="G243" s="30">
        <v>75</v>
      </c>
      <c r="H243" s="31" t="s">
        <v>71</v>
      </c>
      <c r="I243" s="36">
        <v>1</v>
      </c>
      <c r="J243" s="32">
        <v>75</v>
      </c>
      <c r="K243" s="29">
        <v>1000000</v>
      </c>
      <c r="L243" s="29">
        <v>75000000</v>
      </c>
      <c r="M243" s="33">
        <v>2.0030446278343082E-3</v>
      </c>
      <c r="N243" s="34">
        <v>7.9446627755473871E-4</v>
      </c>
    </row>
    <row r="244" spans="2:14" x14ac:dyDescent="0.25">
      <c r="B244" s="27" t="s">
        <v>324</v>
      </c>
      <c r="C244" s="28">
        <v>176</v>
      </c>
      <c r="D244" s="28">
        <v>176</v>
      </c>
      <c r="E244" s="29">
        <v>17542</v>
      </c>
      <c r="F244" s="29">
        <v>17552</v>
      </c>
      <c r="G244" s="30">
        <v>11</v>
      </c>
      <c r="H244" s="31" t="s">
        <v>71</v>
      </c>
      <c r="I244" s="36">
        <v>1</v>
      </c>
      <c r="J244" s="32">
        <v>11</v>
      </c>
      <c r="K244" s="29">
        <v>1000000</v>
      </c>
      <c r="L244" s="29">
        <v>11000000</v>
      </c>
      <c r="M244" s="33">
        <v>2.9377987874903185E-4</v>
      </c>
      <c r="N244" s="34">
        <v>1.1652172070802835E-4</v>
      </c>
    </row>
    <row r="245" spans="2:14" x14ac:dyDescent="0.25">
      <c r="B245" s="27" t="s">
        <v>51</v>
      </c>
      <c r="C245" s="28">
        <v>176</v>
      </c>
      <c r="D245" s="28">
        <v>176</v>
      </c>
      <c r="E245" s="29">
        <v>17553</v>
      </c>
      <c r="F245" s="29">
        <v>17554</v>
      </c>
      <c r="G245" s="30">
        <v>2</v>
      </c>
      <c r="H245" s="31" t="s">
        <v>71</v>
      </c>
      <c r="I245" s="36">
        <v>1</v>
      </c>
      <c r="J245" s="32">
        <v>2</v>
      </c>
      <c r="K245" s="29">
        <v>1000000</v>
      </c>
      <c r="L245" s="29">
        <v>2000000</v>
      </c>
      <c r="M245" s="33">
        <v>5.3414523408914884E-5</v>
      </c>
      <c r="N245" s="34">
        <v>2.1185767401459698E-5</v>
      </c>
    </row>
    <row r="246" spans="2:14" x14ac:dyDescent="0.25">
      <c r="B246" s="27" t="s">
        <v>320</v>
      </c>
      <c r="C246" s="28">
        <v>176</v>
      </c>
      <c r="D246" s="28">
        <v>180</v>
      </c>
      <c r="E246" s="29">
        <v>17555</v>
      </c>
      <c r="F246" s="29">
        <v>18000</v>
      </c>
      <c r="G246" s="30">
        <v>446</v>
      </c>
      <c r="H246" s="31" t="s">
        <v>71</v>
      </c>
      <c r="I246" s="36">
        <v>1</v>
      </c>
      <c r="J246" s="32">
        <v>446</v>
      </c>
      <c r="K246" s="29">
        <v>1000000</v>
      </c>
      <c r="L246" s="29">
        <v>446000000</v>
      </c>
      <c r="M246" s="33">
        <v>1.1911438720188018E-2</v>
      </c>
      <c r="N246" s="34">
        <v>4.7244261305255126E-3</v>
      </c>
    </row>
    <row r="247" spans="2:14" x14ac:dyDescent="0.25">
      <c r="B247" s="27" t="s">
        <v>45</v>
      </c>
      <c r="C247" s="28">
        <v>181</v>
      </c>
      <c r="D247" s="28">
        <v>189</v>
      </c>
      <c r="E247" s="29">
        <v>18001</v>
      </c>
      <c r="F247" s="29">
        <v>18805</v>
      </c>
      <c r="G247" s="30">
        <v>805</v>
      </c>
      <c r="H247" s="31" t="s">
        <v>70</v>
      </c>
      <c r="I247" s="36">
        <v>5</v>
      </c>
      <c r="J247" s="32">
        <v>4025</v>
      </c>
      <c r="K247" s="29">
        <v>1000000</v>
      </c>
      <c r="L247" s="29">
        <v>805000000</v>
      </c>
      <c r="M247" s="33">
        <v>2.1499345672088242E-2</v>
      </c>
      <c r="N247" s="34">
        <v>4.2636356895437648E-2</v>
      </c>
    </row>
    <row r="248" spans="2:14" x14ac:dyDescent="0.25">
      <c r="B248" s="27" t="s">
        <v>43</v>
      </c>
      <c r="C248" s="28">
        <v>189</v>
      </c>
      <c r="D248" s="28">
        <v>197</v>
      </c>
      <c r="E248" s="29">
        <v>18806</v>
      </c>
      <c r="F248" s="29">
        <v>19610</v>
      </c>
      <c r="G248" s="30">
        <v>805</v>
      </c>
      <c r="H248" s="31" t="s">
        <v>70</v>
      </c>
      <c r="I248" s="36">
        <v>5</v>
      </c>
      <c r="J248" s="32">
        <v>4025</v>
      </c>
      <c r="K248" s="29">
        <v>1000000</v>
      </c>
      <c r="L248" s="29">
        <v>805000000</v>
      </c>
      <c r="M248" s="33">
        <v>2.1499345672088242E-2</v>
      </c>
      <c r="N248" s="34">
        <v>4.2636356895437648E-2</v>
      </c>
    </row>
    <row r="249" spans="2:14" x14ac:dyDescent="0.25">
      <c r="B249" s="27" t="s">
        <v>41</v>
      </c>
      <c r="C249" s="28">
        <v>197</v>
      </c>
      <c r="D249" s="28">
        <v>205</v>
      </c>
      <c r="E249" s="29">
        <v>19611</v>
      </c>
      <c r="F249" s="29">
        <v>20415</v>
      </c>
      <c r="G249" s="30">
        <v>805</v>
      </c>
      <c r="H249" s="31" t="s">
        <v>70</v>
      </c>
      <c r="I249" s="36">
        <v>5</v>
      </c>
      <c r="J249" s="32">
        <v>4025</v>
      </c>
      <c r="K249" s="29">
        <v>1000000</v>
      </c>
      <c r="L249" s="29">
        <v>805000000</v>
      </c>
      <c r="M249" s="33">
        <v>2.1499345672088242E-2</v>
      </c>
      <c r="N249" s="34">
        <v>4.2636356895437648E-2</v>
      </c>
    </row>
    <row r="250" spans="2:14" x14ac:dyDescent="0.25">
      <c r="B250" s="27" t="s">
        <v>310</v>
      </c>
      <c r="C250" s="28">
        <v>205</v>
      </c>
      <c r="D250" s="28">
        <v>213</v>
      </c>
      <c r="E250" s="29">
        <v>20416</v>
      </c>
      <c r="F250" s="29">
        <v>21220</v>
      </c>
      <c r="G250" s="30">
        <v>805</v>
      </c>
      <c r="H250" s="31" t="s">
        <v>70</v>
      </c>
      <c r="I250" s="36">
        <v>5</v>
      </c>
      <c r="J250" s="32">
        <v>4025</v>
      </c>
      <c r="K250" s="29">
        <v>1000000</v>
      </c>
      <c r="L250" s="29">
        <v>805000000</v>
      </c>
      <c r="M250" s="33">
        <v>2.1499345672088242E-2</v>
      </c>
      <c r="N250" s="34">
        <v>4.2636356895437648E-2</v>
      </c>
    </row>
    <row r="251" spans="2:14" x14ac:dyDescent="0.25">
      <c r="B251" s="27" t="s">
        <v>45</v>
      </c>
      <c r="C251" s="28">
        <v>213</v>
      </c>
      <c r="D251" s="28">
        <v>215</v>
      </c>
      <c r="E251" s="29">
        <v>21221</v>
      </c>
      <c r="F251" s="29">
        <v>21415</v>
      </c>
      <c r="G251" s="30">
        <v>195</v>
      </c>
      <c r="H251" s="31" t="s">
        <v>70</v>
      </c>
      <c r="I251" s="36">
        <v>5</v>
      </c>
      <c r="J251" s="32">
        <v>975</v>
      </c>
      <c r="K251" s="29">
        <v>1000000</v>
      </c>
      <c r="L251" s="29">
        <v>195000000</v>
      </c>
      <c r="M251" s="33">
        <v>5.207916032369201E-3</v>
      </c>
      <c r="N251" s="34">
        <v>1.0328061608211604E-2</v>
      </c>
    </row>
    <row r="252" spans="2:14" x14ac:dyDescent="0.25">
      <c r="B252" s="27" t="s">
        <v>43</v>
      </c>
      <c r="C252" s="28">
        <v>215</v>
      </c>
      <c r="D252" s="28">
        <v>217</v>
      </c>
      <c r="E252" s="29">
        <v>21416</v>
      </c>
      <c r="F252" s="29">
        <v>21610</v>
      </c>
      <c r="G252" s="30">
        <v>195</v>
      </c>
      <c r="H252" s="31" t="s">
        <v>70</v>
      </c>
      <c r="I252" s="36">
        <v>5</v>
      </c>
      <c r="J252" s="32">
        <v>975</v>
      </c>
      <c r="K252" s="29">
        <v>1000000</v>
      </c>
      <c r="L252" s="29">
        <v>195000000</v>
      </c>
      <c r="M252" s="33">
        <v>5.207916032369201E-3</v>
      </c>
      <c r="N252" s="34">
        <v>1.0328061608211604E-2</v>
      </c>
    </row>
    <row r="253" spans="2:14" x14ac:dyDescent="0.25">
      <c r="B253" s="27" t="s">
        <v>41</v>
      </c>
      <c r="C253" s="28">
        <v>217</v>
      </c>
      <c r="D253" s="28">
        <v>219</v>
      </c>
      <c r="E253" s="29">
        <v>21611</v>
      </c>
      <c r="F253" s="29">
        <v>21805</v>
      </c>
      <c r="G253" s="30">
        <v>195</v>
      </c>
      <c r="H253" s="31" t="s">
        <v>70</v>
      </c>
      <c r="I253" s="36">
        <v>5</v>
      </c>
      <c r="J253" s="32">
        <v>975</v>
      </c>
      <c r="K253" s="29">
        <v>1000000</v>
      </c>
      <c r="L253" s="29">
        <v>195000000</v>
      </c>
      <c r="M253" s="33">
        <v>5.207916032369201E-3</v>
      </c>
      <c r="N253" s="34">
        <v>1.0328061608211604E-2</v>
      </c>
    </row>
    <row r="254" spans="2:14" x14ac:dyDescent="0.25">
      <c r="B254" s="27" t="s">
        <v>310</v>
      </c>
      <c r="C254" s="28">
        <v>219</v>
      </c>
      <c r="D254" s="28">
        <v>220</v>
      </c>
      <c r="E254" s="29">
        <v>21806</v>
      </c>
      <c r="F254" s="29">
        <v>22000</v>
      </c>
      <c r="G254" s="30">
        <v>195</v>
      </c>
      <c r="H254" s="31" t="s">
        <v>70</v>
      </c>
      <c r="I254" s="36">
        <v>5</v>
      </c>
      <c r="J254" s="32">
        <v>975</v>
      </c>
      <c r="K254" s="29">
        <v>1000000</v>
      </c>
      <c r="L254" s="29">
        <v>195000000</v>
      </c>
      <c r="M254" s="33">
        <v>5.207916032369201E-3</v>
      </c>
      <c r="N254" s="34">
        <v>1.0328061608211604E-2</v>
      </c>
    </row>
    <row r="255" spans="2:14" x14ac:dyDescent="0.25">
      <c r="B255" s="27" t="s">
        <v>320</v>
      </c>
      <c r="C255" s="28">
        <v>221</v>
      </c>
      <c r="D255" s="28">
        <v>221</v>
      </c>
      <c r="E255" s="29">
        <v>22001</v>
      </c>
      <c r="F255" s="29">
        <v>22013</v>
      </c>
      <c r="G255" s="30">
        <v>13</v>
      </c>
      <c r="H255" s="31" t="s">
        <v>71</v>
      </c>
      <c r="I255" s="36">
        <v>1</v>
      </c>
      <c r="J255" s="32">
        <v>13</v>
      </c>
      <c r="K255" s="29">
        <v>1000000</v>
      </c>
      <c r="L255" s="29">
        <v>13000000</v>
      </c>
      <c r="M255" s="33">
        <v>3.4719440215794675E-4</v>
      </c>
      <c r="N255" s="34">
        <v>1.3770748810948804E-4</v>
      </c>
    </row>
    <row r="256" spans="2:14" x14ac:dyDescent="0.25">
      <c r="B256" s="27" t="s">
        <v>322</v>
      </c>
      <c r="C256" s="28">
        <v>221</v>
      </c>
      <c r="D256" s="28">
        <v>221</v>
      </c>
      <c r="E256" s="29">
        <v>22014</v>
      </c>
      <c r="F256" s="29">
        <v>22036</v>
      </c>
      <c r="G256" s="30">
        <v>23</v>
      </c>
      <c r="H256" s="31" t="s">
        <v>71</v>
      </c>
      <c r="I256" s="36">
        <v>1</v>
      </c>
      <c r="J256" s="32">
        <v>23</v>
      </c>
      <c r="K256" s="29">
        <v>1000000</v>
      </c>
      <c r="L256" s="29">
        <v>23000000</v>
      </c>
      <c r="M256" s="33">
        <v>6.1426701920252113E-4</v>
      </c>
      <c r="N256" s="34">
        <v>2.4363632511678653E-4</v>
      </c>
    </row>
    <row r="257" spans="2:14" x14ac:dyDescent="0.25">
      <c r="B257" s="27" t="s">
        <v>498</v>
      </c>
      <c r="C257" s="28">
        <v>221</v>
      </c>
      <c r="D257" s="28">
        <v>221</v>
      </c>
      <c r="E257" s="29">
        <v>22037</v>
      </c>
      <c r="F257" s="29">
        <v>22048</v>
      </c>
      <c r="G257" s="30">
        <v>12</v>
      </c>
      <c r="H257" s="31" t="s">
        <v>71</v>
      </c>
      <c r="I257" s="36">
        <v>1</v>
      </c>
      <c r="J257" s="32">
        <v>12</v>
      </c>
      <c r="K257" s="29">
        <v>1000000</v>
      </c>
      <c r="L257" s="29">
        <v>12000000</v>
      </c>
      <c r="M257" s="33">
        <v>3.2048714045348933E-4</v>
      </c>
      <c r="N257" s="34">
        <v>1.2711460440875821E-4</v>
      </c>
    </row>
    <row r="258" spans="2:14" x14ac:dyDescent="0.25">
      <c r="B258" s="27" t="s">
        <v>43</v>
      </c>
      <c r="C258" s="28">
        <v>221</v>
      </c>
      <c r="D258" s="28">
        <v>224</v>
      </c>
      <c r="E258" s="29">
        <v>22049</v>
      </c>
      <c r="F258" s="29">
        <v>22389</v>
      </c>
      <c r="G258" s="30">
        <v>341</v>
      </c>
      <c r="H258" s="31" t="s">
        <v>71</v>
      </c>
      <c r="I258" s="36">
        <v>1</v>
      </c>
      <c r="J258" s="32">
        <v>341</v>
      </c>
      <c r="K258" s="29">
        <v>1000000</v>
      </c>
      <c r="L258" s="29">
        <v>341000000</v>
      </c>
      <c r="M258" s="33">
        <v>9.1071762412199882E-3</v>
      </c>
      <c r="N258" s="34">
        <v>3.6121733419488787E-3</v>
      </c>
    </row>
    <row r="259" spans="2:14" x14ac:dyDescent="0.25">
      <c r="B259" s="27" t="s">
        <v>489</v>
      </c>
      <c r="C259" s="28">
        <v>224</v>
      </c>
      <c r="D259" s="28">
        <v>224</v>
      </c>
      <c r="E259" s="29">
        <v>22390</v>
      </c>
      <c r="F259" s="29">
        <v>22391</v>
      </c>
      <c r="G259" s="30">
        <v>2</v>
      </c>
      <c r="H259" s="31" t="s">
        <v>71</v>
      </c>
      <c r="I259" s="36">
        <v>1</v>
      </c>
      <c r="J259" s="32">
        <v>2</v>
      </c>
      <c r="K259" s="29">
        <v>1000000</v>
      </c>
      <c r="L259" s="29">
        <v>2000000</v>
      </c>
      <c r="M259" s="33">
        <v>5.3414523408914884E-5</v>
      </c>
      <c r="N259" s="34">
        <v>2.1185767401459698E-5</v>
      </c>
    </row>
    <row r="260" spans="2:14" x14ac:dyDescent="0.25">
      <c r="B260" s="27" t="s">
        <v>498</v>
      </c>
      <c r="C260" s="28">
        <v>224</v>
      </c>
      <c r="D260" s="28">
        <v>224</v>
      </c>
      <c r="E260" s="29">
        <v>22392</v>
      </c>
      <c r="F260" s="29">
        <v>22403</v>
      </c>
      <c r="G260" s="30">
        <v>12</v>
      </c>
      <c r="H260" s="31" t="s">
        <v>71</v>
      </c>
      <c r="I260" s="36">
        <v>1</v>
      </c>
      <c r="J260" s="32">
        <v>12</v>
      </c>
      <c r="K260" s="29">
        <v>1000000</v>
      </c>
      <c r="L260" s="29">
        <v>12000000</v>
      </c>
      <c r="M260" s="33">
        <v>3.2048714045348933E-4</v>
      </c>
      <c r="N260" s="34">
        <v>1.2711460440875821E-4</v>
      </c>
    </row>
    <row r="261" spans="2:14" x14ac:dyDescent="0.25">
      <c r="B261" s="27" t="s">
        <v>41</v>
      </c>
      <c r="C261" s="28">
        <v>224</v>
      </c>
      <c r="D261" s="28">
        <v>228</v>
      </c>
      <c r="E261" s="29">
        <v>22404</v>
      </c>
      <c r="F261" s="29">
        <v>22744</v>
      </c>
      <c r="G261" s="30">
        <v>341</v>
      </c>
      <c r="H261" s="31" t="s">
        <v>71</v>
      </c>
      <c r="I261" s="36">
        <v>1</v>
      </c>
      <c r="J261" s="32">
        <v>341</v>
      </c>
      <c r="K261" s="29">
        <v>1000000</v>
      </c>
      <c r="L261" s="29">
        <v>341000000</v>
      </c>
      <c r="M261" s="33">
        <v>9.1071762412199882E-3</v>
      </c>
      <c r="N261" s="34">
        <v>3.6121733419488787E-3</v>
      </c>
    </row>
    <row r="262" spans="2:14" x14ac:dyDescent="0.25">
      <c r="B262" s="27" t="s">
        <v>489</v>
      </c>
      <c r="C262" s="28">
        <v>228</v>
      </c>
      <c r="D262" s="28">
        <v>228</v>
      </c>
      <c r="E262" s="29">
        <v>22745</v>
      </c>
      <c r="F262" s="29">
        <v>22746</v>
      </c>
      <c r="G262" s="30">
        <v>2</v>
      </c>
      <c r="H262" s="31" t="s">
        <v>71</v>
      </c>
      <c r="I262" s="36">
        <v>1</v>
      </c>
      <c r="J262" s="32">
        <v>2</v>
      </c>
      <c r="K262" s="29">
        <v>1000000</v>
      </c>
      <c r="L262" s="29">
        <v>2000000</v>
      </c>
      <c r="M262" s="33">
        <v>5.3414523408914884E-5</v>
      </c>
      <c r="N262" s="34">
        <v>2.1185767401459698E-5</v>
      </c>
    </row>
    <row r="263" spans="2:14" x14ac:dyDescent="0.25">
      <c r="B263" s="27" t="s">
        <v>315</v>
      </c>
      <c r="C263" s="28">
        <v>228</v>
      </c>
      <c r="D263" s="28">
        <v>230</v>
      </c>
      <c r="E263" s="29">
        <v>22747</v>
      </c>
      <c r="F263" s="29">
        <v>22917</v>
      </c>
      <c r="G263" s="30">
        <v>171</v>
      </c>
      <c r="H263" s="31" t="s">
        <v>71</v>
      </c>
      <c r="I263" s="36">
        <v>1</v>
      </c>
      <c r="J263" s="32">
        <v>171</v>
      </c>
      <c r="K263" s="29">
        <v>1000000</v>
      </c>
      <c r="L263" s="29">
        <v>171000000</v>
      </c>
      <c r="M263" s="33">
        <v>4.5669417514622229E-3</v>
      </c>
      <c r="N263" s="34">
        <v>1.8113831128248044E-3</v>
      </c>
    </row>
    <row r="264" spans="2:14" x14ac:dyDescent="0.25">
      <c r="B264" s="27" t="s">
        <v>315</v>
      </c>
      <c r="C264" s="28">
        <v>230</v>
      </c>
      <c r="D264" s="28">
        <v>230</v>
      </c>
      <c r="E264" s="29">
        <v>22918</v>
      </c>
      <c r="F264" s="29">
        <v>22966</v>
      </c>
      <c r="G264" s="30">
        <v>49</v>
      </c>
      <c r="H264" s="31" t="s">
        <v>71</v>
      </c>
      <c r="I264" s="36">
        <v>1</v>
      </c>
      <c r="J264" s="32">
        <v>49</v>
      </c>
      <c r="K264" s="29">
        <v>1000000</v>
      </c>
      <c r="L264" s="29">
        <v>49000000</v>
      </c>
      <c r="M264" s="33">
        <v>1.3086558235184146E-3</v>
      </c>
      <c r="N264" s="34">
        <v>5.1905130133576263E-4</v>
      </c>
    </row>
    <row r="265" spans="2:14" x14ac:dyDescent="0.25">
      <c r="B265" s="27" t="s">
        <v>318</v>
      </c>
      <c r="C265" s="28">
        <v>230</v>
      </c>
      <c r="D265" s="28">
        <v>231</v>
      </c>
      <c r="E265" s="29">
        <v>22967</v>
      </c>
      <c r="F265" s="29">
        <v>23067</v>
      </c>
      <c r="G265" s="30">
        <v>101</v>
      </c>
      <c r="H265" s="31" t="s">
        <v>71</v>
      </c>
      <c r="I265" s="36">
        <v>1</v>
      </c>
      <c r="J265" s="32">
        <v>101</v>
      </c>
      <c r="K265" s="29">
        <v>1000000</v>
      </c>
      <c r="L265" s="29">
        <v>101000000</v>
      </c>
      <c r="M265" s="33">
        <v>2.6974334321502014E-3</v>
      </c>
      <c r="N265" s="34">
        <v>1.0698812537737149E-3</v>
      </c>
    </row>
    <row r="266" spans="2:14" x14ac:dyDescent="0.25">
      <c r="B266" s="27" t="s">
        <v>498</v>
      </c>
      <c r="C266" s="28">
        <v>231</v>
      </c>
      <c r="D266" s="28">
        <v>231</v>
      </c>
      <c r="E266" s="29">
        <v>23068</v>
      </c>
      <c r="F266" s="29">
        <v>23079</v>
      </c>
      <c r="G266" s="30">
        <v>12</v>
      </c>
      <c r="H266" s="31" t="s">
        <v>71</v>
      </c>
      <c r="I266" s="36">
        <v>1</v>
      </c>
      <c r="J266" s="32">
        <v>12</v>
      </c>
      <c r="K266" s="29">
        <v>1000000</v>
      </c>
      <c r="L266" s="29">
        <v>12000000</v>
      </c>
      <c r="M266" s="33">
        <v>3.2048714045348933E-4</v>
      </c>
      <c r="N266" s="34">
        <v>1.2711460440875821E-4</v>
      </c>
    </row>
    <row r="267" spans="2:14" x14ac:dyDescent="0.25">
      <c r="B267" s="27" t="s">
        <v>45</v>
      </c>
      <c r="C267" s="28">
        <v>231</v>
      </c>
      <c r="D267" s="28">
        <v>235</v>
      </c>
      <c r="E267" s="29">
        <v>23080</v>
      </c>
      <c r="F267" s="29">
        <v>23420</v>
      </c>
      <c r="G267" s="30">
        <v>341</v>
      </c>
      <c r="H267" s="31" t="s">
        <v>71</v>
      </c>
      <c r="I267" s="36">
        <v>1</v>
      </c>
      <c r="J267" s="32">
        <v>341</v>
      </c>
      <c r="K267" s="29">
        <v>1000000</v>
      </c>
      <c r="L267" s="29">
        <v>341000000</v>
      </c>
      <c r="M267" s="33">
        <v>9.1071762412199882E-3</v>
      </c>
      <c r="N267" s="34">
        <v>3.6121733419488787E-3</v>
      </c>
    </row>
    <row r="268" spans="2:14" x14ac:dyDescent="0.25">
      <c r="B268" s="27" t="s">
        <v>489</v>
      </c>
      <c r="C268" s="28">
        <v>235</v>
      </c>
      <c r="D268" s="28">
        <v>235</v>
      </c>
      <c r="E268" s="29">
        <v>23421</v>
      </c>
      <c r="F268" s="29">
        <v>23422</v>
      </c>
      <c r="G268" s="30">
        <v>2</v>
      </c>
      <c r="H268" s="31" t="s">
        <v>71</v>
      </c>
      <c r="I268" s="36">
        <v>1</v>
      </c>
      <c r="J268" s="32">
        <v>2</v>
      </c>
      <c r="K268" s="29">
        <v>1000000</v>
      </c>
      <c r="L268" s="29">
        <v>2000000</v>
      </c>
      <c r="M268" s="33">
        <v>5.3414523408914884E-5</v>
      </c>
      <c r="N268" s="34">
        <v>2.1185767401459698E-5</v>
      </c>
    </row>
    <row r="269" spans="2:14" x14ac:dyDescent="0.25">
      <c r="B269" s="27" t="s">
        <v>316</v>
      </c>
      <c r="C269" s="28">
        <v>235</v>
      </c>
      <c r="D269" s="28">
        <v>236</v>
      </c>
      <c r="E269" s="29">
        <v>23423</v>
      </c>
      <c r="F269" s="29">
        <v>23532</v>
      </c>
      <c r="G269" s="30">
        <v>110</v>
      </c>
      <c r="H269" s="31" t="s">
        <v>71</v>
      </c>
      <c r="I269" s="36">
        <v>1</v>
      </c>
      <c r="J269" s="32">
        <v>110</v>
      </c>
      <c r="K269" s="29">
        <v>1000000</v>
      </c>
      <c r="L269" s="29">
        <v>110000000</v>
      </c>
      <c r="M269" s="33">
        <v>2.9377987874903188E-3</v>
      </c>
      <c r="N269" s="34">
        <v>1.1652172070802836E-3</v>
      </c>
    </row>
    <row r="270" spans="2:14" x14ac:dyDescent="0.25">
      <c r="B270" s="27" t="s">
        <v>311</v>
      </c>
      <c r="C270" s="28">
        <v>236</v>
      </c>
      <c r="D270" s="28">
        <v>237</v>
      </c>
      <c r="E270" s="29">
        <v>23533</v>
      </c>
      <c r="F270" s="29">
        <v>23651</v>
      </c>
      <c r="G270" s="30">
        <v>119</v>
      </c>
      <c r="H270" s="31" t="s">
        <v>71</v>
      </c>
      <c r="I270" s="36">
        <v>1</v>
      </c>
      <c r="J270" s="32">
        <v>119</v>
      </c>
      <c r="K270" s="29">
        <v>1000000</v>
      </c>
      <c r="L270" s="29">
        <v>119000000</v>
      </c>
      <c r="M270" s="33">
        <v>3.1781641428304357E-3</v>
      </c>
      <c r="N270" s="34">
        <v>1.2605531603868522E-3</v>
      </c>
    </row>
    <row r="271" spans="2:14" x14ac:dyDescent="0.25">
      <c r="B271" s="27" t="s">
        <v>314</v>
      </c>
      <c r="C271" s="28">
        <v>237</v>
      </c>
      <c r="D271" s="28">
        <v>238</v>
      </c>
      <c r="E271" s="37">
        <v>23652</v>
      </c>
      <c r="F271" s="37">
        <v>23757</v>
      </c>
      <c r="G271" s="30">
        <v>106</v>
      </c>
      <c r="H271" s="31" t="s">
        <v>71</v>
      </c>
      <c r="I271" s="36">
        <v>1</v>
      </c>
      <c r="J271" s="32">
        <v>106</v>
      </c>
      <c r="K271" s="29">
        <v>1000000</v>
      </c>
      <c r="L271" s="29">
        <v>106000000</v>
      </c>
      <c r="M271" s="33">
        <v>2.8309697406724886E-3</v>
      </c>
      <c r="N271" s="35">
        <v>1.1228456722773641E-3</v>
      </c>
    </row>
    <row r="272" spans="2:14" x14ac:dyDescent="0.25">
      <c r="B272" s="27" t="s">
        <v>321</v>
      </c>
      <c r="C272" s="28">
        <v>238</v>
      </c>
      <c r="D272" s="28">
        <v>240</v>
      </c>
      <c r="E272" s="37">
        <v>23758</v>
      </c>
      <c r="F272" s="37">
        <v>23918</v>
      </c>
      <c r="G272" s="30">
        <v>161</v>
      </c>
      <c r="H272" s="31" t="s">
        <v>71</v>
      </c>
      <c r="I272" s="36">
        <v>1</v>
      </c>
      <c r="J272" s="32">
        <v>161</v>
      </c>
      <c r="K272" s="29">
        <v>1000000</v>
      </c>
      <c r="L272" s="29">
        <v>161000000</v>
      </c>
      <c r="M272" s="33">
        <v>4.2998691344176485E-3</v>
      </c>
      <c r="N272" s="34">
        <v>1.7054542758175059E-3</v>
      </c>
    </row>
    <row r="273" spans="2:14" x14ac:dyDescent="0.25">
      <c r="B273" s="27" t="s">
        <v>310</v>
      </c>
      <c r="C273" s="28">
        <v>240</v>
      </c>
      <c r="D273" s="28">
        <v>243</v>
      </c>
      <c r="E273" s="37">
        <v>23919</v>
      </c>
      <c r="F273" s="37">
        <v>24285</v>
      </c>
      <c r="G273" s="30">
        <v>367</v>
      </c>
      <c r="H273" s="31" t="s">
        <v>71</v>
      </c>
      <c r="I273" s="36">
        <v>1</v>
      </c>
      <c r="J273" s="32">
        <v>367</v>
      </c>
      <c r="K273" s="29">
        <v>1000000</v>
      </c>
      <c r="L273" s="29">
        <v>367000000</v>
      </c>
      <c r="M273" s="33">
        <v>9.8015650455358806E-3</v>
      </c>
      <c r="N273" s="34">
        <v>3.8875883181678549E-3</v>
      </c>
    </row>
    <row r="274" spans="2:14" x14ac:dyDescent="0.25">
      <c r="B274" s="27" t="s">
        <v>312</v>
      </c>
      <c r="C274" s="28">
        <v>243</v>
      </c>
      <c r="D274" s="28">
        <v>244</v>
      </c>
      <c r="E274" s="37">
        <v>24286</v>
      </c>
      <c r="F274" s="37">
        <v>24355</v>
      </c>
      <c r="G274" s="30">
        <v>70</v>
      </c>
      <c r="H274" s="31" t="s">
        <v>71</v>
      </c>
      <c r="I274" s="36">
        <v>1</v>
      </c>
      <c r="J274" s="32">
        <v>70</v>
      </c>
      <c r="K274" s="29">
        <v>1000000</v>
      </c>
      <c r="L274" s="29">
        <v>70000000</v>
      </c>
      <c r="M274" s="33">
        <v>1.869508319312021E-3</v>
      </c>
      <c r="N274" s="34">
        <v>7.4150185905108947E-4</v>
      </c>
    </row>
    <row r="275" spans="2:14" x14ac:dyDescent="0.25">
      <c r="B275" s="27" t="s">
        <v>313</v>
      </c>
      <c r="C275" s="28">
        <v>244</v>
      </c>
      <c r="D275" s="28">
        <v>246</v>
      </c>
      <c r="E275" s="37">
        <v>24356</v>
      </c>
      <c r="F275" s="37">
        <v>24528</v>
      </c>
      <c r="G275" s="30">
        <v>173</v>
      </c>
      <c r="H275" s="31" t="s">
        <v>71</v>
      </c>
      <c r="I275" s="36">
        <v>1</v>
      </c>
      <c r="J275" s="32">
        <v>173</v>
      </c>
      <c r="K275" s="29">
        <v>1000000</v>
      </c>
      <c r="L275" s="29">
        <v>173000000</v>
      </c>
      <c r="M275" s="33">
        <v>4.6203562748711371E-3</v>
      </c>
      <c r="N275" s="35">
        <v>1.832568880226264E-3</v>
      </c>
    </row>
    <row r="276" spans="2:14" x14ac:dyDescent="0.25">
      <c r="B276" s="27" t="s">
        <v>323</v>
      </c>
      <c r="C276" s="28">
        <v>246</v>
      </c>
      <c r="D276" s="28">
        <v>246</v>
      </c>
      <c r="E276" s="37">
        <v>24529</v>
      </c>
      <c r="F276" s="37">
        <v>24555</v>
      </c>
      <c r="G276" s="30">
        <v>27</v>
      </c>
      <c r="H276" s="31" t="s">
        <v>71</v>
      </c>
      <c r="I276" s="36">
        <v>1</v>
      </c>
      <c r="J276" s="32">
        <v>27</v>
      </c>
      <c r="K276" s="29">
        <v>1000000</v>
      </c>
      <c r="L276" s="29">
        <v>27000000</v>
      </c>
      <c r="M276" s="33">
        <v>7.2109606602035092E-4</v>
      </c>
      <c r="N276" s="34">
        <v>2.8600785991970593E-4</v>
      </c>
    </row>
    <row r="277" spans="2:14" x14ac:dyDescent="0.25">
      <c r="B277" s="27" t="s">
        <v>239</v>
      </c>
      <c r="C277" s="28">
        <v>246</v>
      </c>
      <c r="D277" s="28">
        <v>246</v>
      </c>
      <c r="E277" s="37">
        <v>24556</v>
      </c>
      <c r="F277" s="37">
        <v>24562</v>
      </c>
      <c r="G277" s="30">
        <v>7</v>
      </c>
      <c r="H277" s="31" t="s">
        <v>71</v>
      </c>
      <c r="I277" s="36">
        <v>1</v>
      </c>
      <c r="J277" s="32">
        <v>7</v>
      </c>
      <c r="K277" s="29">
        <v>1000000</v>
      </c>
      <c r="L277" s="29">
        <v>7000000</v>
      </c>
      <c r="M277" s="33">
        <v>1.8695083193120209E-4</v>
      </c>
      <c r="N277" s="34">
        <v>7.4150185905108947E-5</v>
      </c>
    </row>
    <row r="278" spans="2:14" x14ac:dyDescent="0.25">
      <c r="B278" s="27" t="s">
        <v>50</v>
      </c>
      <c r="C278" s="28">
        <v>246</v>
      </c>
      <c r="D278" s="28">
        <v>247</v>
      </c>
      <c r="E278" s="37">
        <v>24563</v>
      </c>
      <c r="F278" s="37">
        <v>24623</v>
      </c>
      <c r="G278" s="30">
        <v>61</v>
      </c>
      <c r="H278" s="31" t="s">
        <v>71</v>
      </c>
      <c r="I278" s="36">
        <v>1</v>
      </c>
      <c r="J278" s="32">
        <v>61</v>
      </c>
      <c r="K278" s="29">
        <v>1000000</v>
      </c>
      <c r="L278" s="29">
        <v>61000000</v>
      </c>
      <c r="M278" s="33">
        <v>1.6291429639719039E-3</v>
      </c>
      <c r="N278" s="34">
        <v>6.4616590574452081E-4</v>
      </c>
    </row>
    <row r="279" spans="2:14" x14ac:dyDescent="0.25">
      <c r="B279" s="27" t="s">
        <v>319</v>
      </c>
      <c r="C279" s="38">
        <v>247</v>
      </c>
      <c r="D279" s="38">
        <v>249</v>
      </c>
      <c r="E279" s="37">
        <v>24624</v>
      </c>
      <c r="F279" s="37">
        <v>24887</v>
      </c>
      <c r="G279" s="30">
        <v>264</v>
      </c>
      <c r="H279" s="31" t="s">
        <v>71</v>
      </c>
      <c r="I279" s="36">
        <v>1</v>
      </c>
      <c r="J279" s="32">
        <v>264</v>
      </c>
      <c r="K279" s="29">
        <v>1000000</v>
      </c>
      <c r="L279" s="29">
        <v>264000000</v>
      </c>
      <c r="M279" s="33">
        <v>7.0507170899767645E-3</v>
      </c>
      <c r="N279" s="34">
        <v>2.7965212969926802E-3</v>
      </c>
    </row>
    <row r="280" spans="2:14" x14ac:dyDescent="0.25">
      <c r="B280" s="27" t="s">
        <v>325</v>
      </c>
      <c r="C280" s="38">
        <v>249</v>
      </c>
      <c r="D280" s="38">
        <v>249</v>
      </c>
      <c r="E280" s="37">
        <v>24888</v>
      </c>
      <c r="F280" s="37">
        <v>24898</v>
      </c>
      <c r="G280" s="30">
        <v>11</v>
      </c>
      <c r="H280" s="31" t="s">
        <v>71</v>
      </c>
      <c r="I280" s="36">
        <v>1</v>
      </c>
      <c r="J280" s="32">
        <v>11</v>
      </c>
      <c r="K280" s="29">
        <v>1000000</v>
      </c>
      <c r="L280" s="29">
        <v>11000000</v>
      </c>
      <c r="M280" s="33">
        <v>2.9377987874903185E-4</v>
      </c>
      <c r="N280" s="34">
        <v>1.1652172070802835E-4</v>
      </c>
    </row>
    <row r="281" spans="2:14" x14ac:dyDescent="0.25">
      <c r="B281" s="27" t="s">
        <v>53</v>
      </c>
      <c r="C281" s="38">
        <v>249</v>
      </c>
      <c r="D281" s="38">
        <v>250</v>
      </c>
      <c r="E281" s="37">
        <v>24899</v>
      </c>
      <c r="F281" s="37">
        <v>24904</v>
      </c>
      <c r="G281" s="30">
        <v>6</v>
      </c>
      <c r="H281" s="31" t="s">
        <v>71</v>
      </c>
      <c r="I281" s="36">
        <v>1</v>
      </c>
      <c r="J281" s="32">
        <v>6</v>
      </c>
      <c r="K281" s="29">
        <v>1000000</v>
      </c>
      <c r="L281" s="29">
        <v>6000000</v>
      </c>
      <c r="M281" s="33">
        <v>1.6024357022674467E-4</v>
      </c>
      <c r="N281" s="34">
        <v>6.3557302204379104E-5</v>
      </c>
    </row>
    <row r="282" spans="2:14" x14ac:dyDescent="0.25">
      <c r="B282" s="27" t="s">
        <v>317</v>
      </c>
      <c r="C282" s="38">
        <v>250</v>
      </c>
      <c r="D282" s="38">
        <v>252</v>
      </c>
      <c r="E282" s="37">
        <v>24905</v>
      </c>
      <c r="F282" s="37">
        <v>25163</v>
      </c>
      <c r="G282" s="30">
        <v>259</v>
      </c>
      <c r="H282" s="31" t="s">
        <v>71</v>
      </c>
      <c r="I282" s="36">
        <v>1</v>
      </c>
      <c r="J282" s="32">
        <v>259</v>
      </c>
      <c r="K282" s="29">
        <v>1000000</v>
      </c>
      <c r="L282" s="29">
        <v>259000000</v>
      </c>
      <c r="M282" s="33">
        <v>6.9171807814544777E-3</v>
      </c>
      <c r="N282" s="34">
        <v>2.7435568784890309E-3</v>
      </c>
    </row>
    <row r="283" spans="2:14" x14ac:dyDescent="0.25">
      <c r="B283" s="27" t="s">
        <v>324</v>
      </c>
      <c r="C283" s="28">
        <v>252</v>
      </c>
      <c r="D283" s="28">
        <v>252</v>
      </c>
      <c r="E283" s="37">
        <v>25164</v>
      </c>
      <c r="F283" s="37">
        <v>25199</v>
      </c>
      <c r="G283" s="28">
        <v>36</v>
      </c>
      <c r="H283" s="31" t="s">
        <v>71</v>
      </c>
      <c r="I283" s="28">
        <v>1</v>
      </c>
      <c r="J283" s="28">
        <v>36</v>
      </c>
      <c r="K283" s="29">
        <v>1000000</v>
      </c>
      <c r="L283" s="29">
        <v>36000000</v>
      </c>
      <c r="M283" s="33">
        <v>9.6146142136046794E-4</v>
      </c>
      <c r="N283" s="34">
        <v>3.8134381322627459E-4</v>
      </c>
    </row>
    <row r="284" spans="2:14" x14ac:dyDescent="0.25">
      <c r="B284" s="27" t="s">
        <v>51</v>
      </c>
      <c r="C284" s="38">
        <v>252</v>
      </c>
      <c r="D284" s="38">
        <v>253</v>
      </c>
      <c r="E284" s="37">
        <v>25200</v>
      </c>
      <c r="F284" s="37">
        <v>25206</v>
      </c>
      <c r="G284" s="30">
        <v>7</v>
      </c>
      <c r="H284" s="31" t="s">
        <v>71</v>
      </c>
      <c r="I284" s="36">
        <v>1</v>
      </c>
      <c r="J284" s="32">
        <v>7</v>
      </c>
      <c r="K284" s="29">
        <v>1000000</v>
      </c>
      <c r="L284" s="29">
        <v>7000000</v>
      </c>
      <c r="M284" s="33">
        <v>1.8695083193120209E-4</v>
      </c>
      <c r="N284" s="34">
        <v>7.4150185905108947E-5</v>
      </c>
    </row>
    <row r="285" spans="2:14" x14ac:dyDescent="0.25">
      <c r="B285" s="27" t="s">
        <v>45</v>
      </c>
      <c r="C285" s="38">
        <v>253</v>
      </c>
      <c r="D285" s="38">
        <v>255</v>
      </c>
      <c r="E285" s="37">
        <v>25207</v>
      </c>
      <c r="F285" s="37">
        <v>25405</v>
      </c>
      <c r="G285" s="30">
        <v>199</v>
      </c>
      <c r="H285" s="31" t="s">
        <v>71</v>
      </c>
      <c r="I285" s="36">
        <v>1</v>
      </c>
      <c r="J285" s="32">
        <v>199</v>
      </c>
      <c r="K285" s="29">
        <v>1000000</v>
      </c>
      <c r="L285" s="29">
        <v>199000000</v>
      </c>
      <c r="M285" s="33">
        <v>5.3147450791870311E-3</v>
      </c>
      <c r="N285" s="34">
        <v>2.1079838564452402E-3</v>
      </c>
    </row>
    <row r="286" spans="2:14" x14ac:dyDescent="0.25">
      <c r="B286" s="27" t="s">
        <v>43</v>
      </c>
      <c r="C286" s="28">
        <v>255</v>
      </c>
      <c r="D286" s="28">
        <v>257</v>
      </c>
      <c r="E286" s="37">
        <v>25406</v>
      </c>
      <c r="F286" s="37">
        <v>25603</v>
      </c>
      <c r="G286" s="28">
        <v>198</v>
      </c>
      <c r="H286" s="31" t="s">
        <v>71</v>
      </c>
      <c r="I286" s="28">
        <v>1</v>
      </c>
      <c r="J286" s="28">
        <v>198</v>
      </c>
      <c r="K286" s="29">
        <v>1000000</v>
      </c>
      <c r="L286" s="30">
        <v>198000000</v>
      </c>
      <c r="M286" s="33">
        <v>5.2880378174825736E-3</v>
      </c>
      <c r="N286" s="34">
        <v>2.0973909727445101E-3</v>
      </c>
    </row>
    <row r="287" spans="2:14" x14ac:dyDescent="0.25">
      <c r="B287" s="27" t="s">
        <v>41</v>
      </c>
      <c r="C287" s="28">
        <v>257</v>
      </c>
      <c r="D287" s="28">
        <v>259</v>
      </c>
      <c r="E287" s="37">
        <v>25604</v>
      </c>
      <c r="F287" s="37">
        <v>25802</v>
      </c>
      <c r="G287" s="30">
        <v>199</v>
      </c>
      <c r="H287" s="31" t="s">
        <v>71</v>
      </c>
      <c r="I287" s="36">
        <v>1</v>
      </c>
      <c r="J287" s="32">
        <v>199</v>
      </c>
      <c r="K287" s="29">
        <v>1000000</v>
      </c>
      <c r="L287" s="29">
        <v>199000000</v>
      </c>
      <c r="M287" s="33">
        <v>5.3147450791870311E-3</v>
      </c>
      <c r="N287" s="34">
        <v>2.1079838564452402E-3</v>
      </c>
    </row>
    <row r="288" spans="2:14" x14ac:dyDescent="0.25">
      <c r="B288" s="27" t="s">
        <v>310</v>
      </c>
      <c r="C288" s="28">
        <v>259</v>
      </c>
      <c r="D288" s="28">
        <v>260</v>
      </c>
      <c r="E288" s="37">
        <v>25803</v>
      </c>
      <c r="F288" s="37">
        <v>26000</v>
      </c>
      <c r="G288" s="30">
        <v>198</v>
      </c>
      <c r="H288" s="31" t="s">
        <v>71</v>
      </c>
      <c r="I288" s="36">
        <v>1</v>
      </c>
      <c r="J288" s="32">
        <v>198</v>
      </c>
      <c r="K288" s="29">
        <v>1000000</v>
      </c>
      <c r="L288" s="29">
        <v>198000000</v>
      </c>
      <c r="M288" s="33">
        <v>5.2880378174825736E-3</v>
      </c>
      <c r="N288" s="34">
        <v>2.0973909727445101E-3</v>
      </c>
    </row>
    <row r="289" spans="2:14" x14ac:dyDescent="0.25">
      <c r="B289" s="27" t="s">
        <v>320</v>
      </c>
      <c r="C289" s="28">
        <v>301</v>
      </c>
      <c r="D289" s="28">
        <v>301</v>
      </c>
      <c r="E289" s="37">
        <v>30001</v>
      </c>
      <c r="F289" s="37">
        <v>30703</v>
      </c>
      <c r="G289" s="30">
        <v>703</v>
      </c>
      <c r="H289" s="31" t="s">
        <v>71</v>
      </c>
      <c r="I289" s="36">
        <v>1</v>
      </c>
      <c r="J289" s="32">
        <v>703</v>
      </c>
      <c r="K289" s="29">
        <v>1000000</v>
      </c>
      <c r="L289" s="29">
        <v>703000000</v>
      </c>
      <c r="M289" s="33">
        <v>1.8775204978233581E-2</v>
      </c>
      <c r="N289" s="34">
        <v>7.4467972416130844E-3</v>
      </c>
    </row>
    <row r="290" spans="2:14" x14ac:dyDescent="0.25">
      <c r="B290" s="39" t="s">
        <v>322</v>
      </c>
      <c r="C290" s="38">
        <v>301</v>
      </c>
      <c r="D290" s="38">
        <v>301</v>
      </c>
      <c r="E290" s="37">
        <v>30704</v>
      </c>
      <c r="F290" s="37">
        <v>30738</v>
      </c>
      <c r="G290" s="40">
        <v>35</v>
      </c>
      <c r="H290" s="41" t="s">
        <v>71</v>
      </c>
      <c r="I290" s="42">
        <v>1</v>
      </c>
      <c r="J290" s="43">
        <v>35</v>
      </c>
      <c r="K290" s="37">
        <v>1000000</v>
      </c>
      <c r="L290" s="37">
        <v>35000000</v>
      </c>
      <c r="M290" s="33">
        <v>9.3475415965601051E-4</v>
      </c>
      <c r="N290" s="34">
        <v>3.7075092952554474E-4</v>
      </c>
    </row>
    <row r="291" spans="2:14" x14ac:dyDescent="0.25">
      <c r="B291" s="39" t="s">
        <v>498</v>
      </c>
      <c r="C291" s="38">
        <v>301</v>
      </c>
      <c r="D291" s="38">
        <v>318</v>
      </c>
      <c r="E291" s="37">
        <v>30739</v>
      </c>
      <c r="F291" s="37">
        <v>31742</v>
      </c>
      <c r="G291" s="40">
        <v>1004</v>
      </c>
      <c r="H291" s="41" t="s">
        <v>71</v>
      </c>
      <c r="I291" s="42">
        <v>1</v>
      </c>
      <c r="J291" s="43">
        <v>1004</v>
      </c>
      <c r="K291" s="37">
        <v>1000000</v>
      </c>
      <c r="L291" s="37">
        <v>1004000000</v>
      </c>
      <c r="M291" s="33">
        <v>2.6814090751275273E-2</v>
      </c>
      <c r="N291" s="35">
        <v>1.0635255235532768E-2</v>
      </c>
    </row>
    <row r="292" spans="2:14" x14ac:dyDescent="0.25">
      <c r="B292" s="39" t="s">
        <v>604</v>
      </c>
      <c r="C292" s="31">
        <v>318</v>
      </c>
      <c r="D292" s="31">
        <v>321</v>
      </c>
      <c r="E292" s="37">
        <v>31743</v>
      </c>
      <c r="F292" s="37">
        <v>32077</v>
      </c>
      <c r="G292" s="30">
        <v>335</v>
      </c>
      <c r="H292" s="41" t="s">
        <v>71</v>
      </c>
      <c r="I292" s="28">
        <v>1</v>
      </c>
      <c r="J292" s="30">
        <v>335</v>
      </c>
      <c r="K292" s="37">
        <v>1000000</v>
      </c>
      <c r="L292" s="30">
        <v>335000000</v>
      </c>
      <c r="M292" s="33">
        <v>8.9469326709932431E-3</v>
      </c>
      <c r="N292" s="34">
        <v>3.5486160397444995E-3</v>
      </c>
    </row>
    <row r="293" spans="2:14" x14ac:dyDescent="0.25">
      <c r="B293" s="27" t="s">
        <v>43</v>
      </c>
      <c r="C293" s="28">
        <v>321</v>
      </c>
      <c r="D293" s="28">
        <v>322</v>
      </c>
      <c r="E293" s="37">
        <v>32078</v>
      </c>
      <c r="F293" s="37">
        <v>32121</v>
      </c>
      <c r="G293" s="40">
        <v>44</v>
      </c>
      <c r="H293" s="41" t="s">
        <v>71</v>
      </c>
      <c r="I293" s="42">
        <v>1</v>
      </c>
      <c r="J293" s="43">
        <v>44</v>
      </c>
      <c r="K293" s="29">
        <v>1000000</v>
      </c>
      <c r="L293" s="29">
        <v>44000000</v>
      </c>
      <c r="M293" s="33">
        <v>1.1751195149961274E-3</v>
      </c>
      <c r="N293" s="34">
        <v>4.660868828321134E-4</v>
      </c>
    </row>
    <row r="294" spans="2:14" x14ac:dyDescent="0.25">
      <c r="B294" s="27" t="s">
        <v>489</v>
      </c>
      <c r="C294" s="28">
        <v>322</v>
      </c>
      <c r="D294" s="28">
        <v>322</v>
      </c>
      <c r="E294" s="37">
        <v>32122</v>
      </c>
      <c r="F294" s="37">
        <v>32124</v>
      </c>
      <c r="G294" s="30">
        <v>3</v>
      </c>
      <c r="H294" s="31" t="s">
        <v>71</v>
      </c>
      <c r="I294" s="36">
        <v>1</v>
      </c>
      <c r="J294" s="32">
        <v>3</v>
      </c>
      <c r="K294" s="29">
        <v>1000000</v>
      </c>
      <c r="L294" s="29">
        <v>3000000</v>
      </c>
      <c r="M294" s="33">
        <v>8.0121785113372333E-5</v>
      </c>
      <c r="N294" s="34">
        <v>3.1778651102189552E-5</v>
      </c>
    </row>
    <row r="295" spans="2:14" x14ac:dyDescent="0.25">
      <c r="B295" s="27" t="s">
        <v>41</v>
      </c>
      <c r="C295" s="28">
        <v>322</v>
      </c>
      <c r="D295" s="28">
        <v>322</v>
      </c>
      <c r="E295" s="37">
        <v>32125</v>
      </c>
      <c r="F295" s="37">
        <v>32167</v>
      </c>
      <c r="G295" s="30">
        <v>43</v>
      </c>
      <c r="H295" s="31" t="s">
        <v>71</v>
      </c>
      <c r="I295" s="36">
        <v>1</v>
      </c>
      <c r="J295" s="32">
        <v>43</v>
      </c>
      <c r="K295" s="29">
        <v>1000000</v>
      </c>
      <c r="L295" s="29">
        <v>43000000</v>
      </c>
      <c r="M295" s="33">
        <v>1.1484122532916701E-3</v>
      </c>
      <c r="N295" s="34">
        <v>4.5549399913138354E-4</v>
      </c>
    </row>
    <row r="296" spans="2:14" x14ac:dyDescent="0.25">
      <c r="B296" s="27" t="s">
        <v>315</v>
      </c>
      <c r="C296" s="28">
        <v>322</v>
      </c>
      <c r="D296" s="28">
        <v>325</v>
      </c>
      <c r="E296" s="37">
        <v>32168</v>
      </c>
      <c r="F296" s="37">
        <v>32429</v>
      </c>
      <c r="G296" s="30">
        <v>262</v>
      </c>
      <c r="H296" s="31" t="s">
        <v>71</v>
      </c>
      <c r="I296" s="36">
        <v>1</v>
      </c>
      <c r="J296" s="32">
        <v>262</v>
      </c>
      <c r="K296" s="29">
        <v>1000000</v>
      </c>
      <c r="L296" s="29">
        <v>262000000</v>
      </c>
      <c r="M296" s="33">
        <v>6.9973025665678494E-3</v>
      </c>
      <c r="N296" s="34">
        <v>2.7753355295912206E-3</v>
      </c>
    </row>
    <row r="297" spans="2:14" x14ac:dyDescent="0.25">
      <c r="B297" s="27" t="s">
        <v>315</v>
      </c>
      <c r="C297" s="28">
        <v>325</v>
      </c>
      <c r="D297" s="28">
        <v>326</v>
      </c>
      <c r="E297" s="37">
        <v>32430</v>
      </c>
      <c r="F297" s="37">
        <v>32504</v>
      </c>
      <c r="G297" s="30">
        <v>75</v>
      </c>
      <c r="H297" s="31" t="s">
        <v>71</v>
      </c>
      <c r="I297" s="36">
        <v>1</v>
      </c>
      <c r="J297" s="32">
        <v>75</v>
      </c>
      <c r="K297" s="29">
        <v>1000000</v>
      </c>
      <c r="L297" s="29">
        <v>75000000</v>
      </c>
      <c r="M297" s="33">
        <v>2.0030446278343082E-3</v>
      </c>
      <c r="N297" s="34">
        <v>7.9446627755473871E-4</v>
      </c>
    </row>
    <row r="298" spans="2:14" x14ac:dyDescent="0.25">
      <c r="B298" s="27" t="s">
        <v>318</v>
      </c>
      <c r="C298" s="28">
        <v>326</v>
      </c>
      <c r="D298" s="28">
        <v>327</v>
      </c>
      <c r="E298" s="37">
        <v>32505</v>
      </c>
      <c r="F298" s="37">
        <v>32658</v>
      </c>
      <c r="G298" s="30">
        <v>154</v>
      </c>
      <c r="H298" s="31" t="s">
        <v>71</v>
      </c>
      <c r="I298" s="36">
        <v>1</v>
      </c>
      <c r="J298" s="32">
        <v>154</v>
      </c>
      <c r="K298" s="29">
        <v>1000000</v>
      </c>
      <c r="L298" s="29">
        <v>154000000</v>
      </c>
      <c r="M298" s="33">
        <v>4.1129183024864457E-3</v>
      </c>
      <c r="N298" s="34">
        <v>1.6313040899123968E-3</v>
      </c>
    </row>
    <row r="299" spans="2:14" x14ac:dyDescent="0.25">
      <c r="B299" s="27" t="s">
        <v>45</v>
      </c>
      <c r="C299" s="28">
        <v>327</v>
      </c>
      <c r="D299" s="28">
        <v>328</v>
      </c>
      <c r="E299" s="37">
        <v>32659</v>
      </c>
      <c r="F299" s="37">
        <v>32701</v>
      </c>
      <c r="G299" s="30">
        <v>43</v>
      </c>
      <c r="H299" s="31" t="s">
        <v>71</v>
      </c>
      <c r="I299" s="36">
        <v>1</v>
      </c>
      <c r="J299" s="32">
        <v>43</v>
      </c>
      <c r="K299" s="29">
        <v>1000000</v>
      </c>
      <c r="L299" s="29">
        <v>43000000</v>
      </c>
      <c r="M299" s="33">
        <v>1.1484122532916701E-3</v>
      </c>
      <c r="N299" s="34">
        <v>4.5549399913138354E-4</v>
      </c>
    </row>
    <row r="300" spans="2:14" x14ac:dyDescent="0.25">
      <c r="B300" s="27" t="s">
        <v>316</v>
      </c>
      <c r="C300" s="28">
        <v>328</v>
      </c>
      <c r="D300" s="28">
        <v>329</v>
      </c>
      <c r="E300" s="37">
        <v>32702</v>
      </c>
      <c r="F300" s="37">
        <v>32870</v>
      </c>
      <c r="G300" s="30">
        <v>169</v>
      </c>
      <c r="H300" s="31" t="s">
        <v>71</v>
      </c>
      <c r="I300" s="36">
        <v>1</v>
      </c>
      <c r="J300" s="32">
        <v>169</v>
      </c>
      <c r="K300" s="29">
        <v>1000000</v>
      </c>
      <c r="L300" s="29">
        <v>169000000</v>
      </c>
      <c r="M300" s="33">
        <v>4.5135272280533078E-3</v>
      </c>
      <c r="N300" s="34">
        <v>1.7901973454233445E-3</v>
      </c>
    </row>
    <row r="301" spans="2:14" x14ac:dyDescent="0.25">
      <c r="B301" s="27" t="s">
        <v>311</v>
      </c>
      <c r="C301" s="28">
        <v>329</v>
      </c>
      <c r="D301" s="28">
        <v>331</v>
      </c>
      <c r="E301" s="37">
        <v>32871</v>
      </c>
      <c r="F301" s="37">
        <v>33052</v>
      </c>
      <c r="G301" s="30">
        <v>182</v>
      </c>
      <c r="H301" s="31" t="s">
        <v>71</v>
      </c>
      <c r="I301" s="36">
        <v>1</v>
      </c>
      <c r="J301" s="32">
        <v>182</v>
      </c>
      <c r="K301" s="29">
        <v>1000000</v>
      </c>
      <c r="L301" s="29">
        <v>182000000</v>
      </c>
      <c r="M301" s="33">
        <v>4.8607216302112548E-3</v>
      </c>
      <c r="N301" s="34">
        <v>1.9279048335328326E-3</v>
      </c>
    </row>
    <row r="302" spans="2:14" x14ac:dyDescent="0.25">
      <c r="B302" s="27" t="s">
        <v>314</v>
      </c>
      <c r="C302" s="28">
        <v>331</v>
      </c>
      <c r="D302" s="28">
        <v>333</v>
      </c>
      <c r="E302" s="37">
        <v>33053</v>
      </c>
      <c r="F302" s="37">
        <v>33214</v>
      </c>
      <c r="G302" s="30">
        <v>162</v>
      </c>
      <c r="H302" s="31" t="s">
        <v>71</v>
      </c>
      <c r="I302" s="36">
        <v>1</v>
      </c>
      <c r="J302" s="32">
        <v>162</v>
      </c>
      <c r="K302" s="29">
        <v>1000000</v>
      </c>
      <c r="L302" s="29">
        <v>162000000</v>
      </c>
      <c r="M302" s="33">
        <v>4.326576396122106E-3</v>
      </c>
      <c r="N302" s="34">
        <v>1.7160471595182357E-3</v>
      </c>
    </row>
    <row r="303" spans="2:14" x14ac:dyDescent="0.25">
      <c r="B303" s="27" t="s">
        <v>321</v>
      </c>
      <c r="C303" s="28">
        <v>333</v>
      </c>
      <c r="D303" s="28">
        <v>335</v>
      </c>
      <c r="E303" s="37">
        <v>33215</v>
      </c>
      <c r="F303" s="37">
        <v>33460</v>
      </c>
      <c r="G303" s="30">
        <v>246</v>
      </c>
      <c r="H303" s="31" t="s">
        <v>71</v>
      </c>
      <c r="I303" s="36">
        <v>1</v>
      </c>
      <c r="J303" s="32">
        <v>246</v>
      </c>
      <c r="K303" s="29">
        <v>1000000</v>
      </c>
      <c r="L303" s="29">
        <v>246000000</v>
      </c>
      <c r="M303" s="33">
        <v>6.5699863792965307E-3</v>
      </c>
      <c r="N303" s="34">
        <v>2.6058493903795429E-3</v>
      </c>
    </row>
    <row r="304" spans="2:14" x14ac:dyDescent="0.25">
      <c r="B304" s="27" t="s">
        <v>310</v>
      </c>
      <c r="C304" s="28">
        <v>335</v>
      </c>
      <c r="D304" s="28">
        <v>335</v>
      </c>
      <c r="E304" s="37">
        <v>33461</v>
      </c>
      <c r="F304" s="37">
        <v>33489</v>
      </c>
      <c r="G304" s="30">
        <v>29</v>
      </c>
      <c r="H304" s="31" t="s">
        <v>71</v>
      </c>
      <c r="I304" s="36">
        <v>1</v>
      </c>
      <c r="J304" s="32">
        <v>29</v>
      </c>
      <c r="K304" s="29">
        <v>1000000</v>
      </c>
      <c r="L304" s="29">
        <v>29000000</v>
      </c>
      <c r="M304" s="33">
        <v>7.7451058942926577E-4</v>
      </c>
      <c r="N304" s="34">
        <v>3.0719362732116565E-4</v>
      </c>
    </row>
    <row r="305" spans="2:14" x14ac:dyDescent="0.25">
      <c r="B305" s="27" t="s">
        <v>312</v>
      </c>
      <c r="C305" s="28">
        <v>335</v>
      </c>
      <c r="D305" s="28">
        <v>336</v>
      </c>
      <c r="E305" s="37">
        <v>33490</v>
      </c>
      <c r="F305" s="37">
        <v>33596</v>
      </c>
      <c r="G305" s="30">
        <v>107</v>
      </c>
      <c r="H305" s="31" t="s">
        <v>71</v>
      </c>
      <c r="I305" s="36">
        <v>1</v>
      </c>
      <c r="J305" s="32">
        <v>107</v>
      </c>
      <c r="K305" s="29">
        <v>1000000</v>
      </c>
      <c r="L305" s="29">
        <v>107000000</v>
      </c>
      <c r="M305" s="33">
        <v>2.8576770023769462E-3</v>
      </c>
      <c r="N305" s="34">
        <v>1.1334385559780939E-3</v>
      </c>
    </row>
    <row r="306" spans="2:14" x14ac:dyDescent="0.25">
      <c r="B306" s="27" t="s">
        <v>313</v>
      </c>
      <c r="C306" s="28">
        <v>336</v>
      </c>
      <c r="D306" s="28">
        <v>338</v>
      </c>
      <c r="E306" s="37">
        <v>33597</v>
      </c>
      <c r="F306" s="37">
        <v>33756</v>
      </c>
      <c r="G306" s="30">
        <v>160</v>
      </c>
      <c r="H306" s="31" t="s">
        <v>71</v>
      </c>
      <c r="I306" s="36">
        <v>1</v>
      </c>
      <c r="J306" s="32">
        <v>160</v>
      </c>
      <c r="K306" s="29">
        <v>1000000</v>
      </c>
      <c r="L306" s="29">
        <v>160000000</v>
      </c>
      <c r="M306" s="33">
        <v>4.2731618727131909E-3</v>
      </c>
      <c r="N306" s="34">
        <v>1.6948613921167759E-3</v>
      </c>
    </row>
    <row r="307" spans="2:14" x14ac:dyDescent="0.25">
      <c r="B307" s="27" t="s">
        <v>323</v>
      </c>
      <c r="C307" s="28">
        <v>338</v>
      </c>
      <c r="D307" s="28">
        <v>338</v>
      </c>
      <c r="E307" s="37">
        <v>33757</v>
      </c>
      <c r="F307" s="37">
        <v>33797</v>
      </c>
      <c r="G307" s="30">
        <v>41</v>
      </c>
      <c r="H307" s="31" t="s">
        <v>71</v>
      </c>
      <c r="I307" s="36">
        <v>1</v>
      </c>
      <c r="J307" s="32">
        <v>41</v>
      </c>
      <c r="K307" s="29">
        <v>1000000</v>
      </c>
      <c r="L307" s="29">
        <v>41000000</v>
      </c>
      <c r="M307" s="33">
        <v>1.094997729882755E-3</v>
      </c>
      <c r="N307" s="34">
        <v>4.3430823172992383E-4</v>
      </c>
    </row>
    <row r="308" spans="2:14" x14ac:dyDescent="0.25">
      <c r="B308" s="27" t="s">
        <v>239</v>
      </c>
      <c r="C308" s="28">
        <v>338</v>
      </c>
      <c r="D308" s="28">
        <v>339</v>
      </c>
      <c r="E308" s="37">
        <v>33798</v>
      </c>
      <c r="F308" s="37">
        <v>33808</v>
      </c>
      <c r="G308" s="30">
        <v>11</v>
      </c>
      <c r="H308" s="31" t="s">
        <v>71</v>
      </c>
      <c r="I308" s="36">
        <v>1</v>
      </c>
      <c r="J308" s="32">
        <v>11</v>
      </c>
      <c r="K308" s="29">
        <v>1000000</v>
      </c>
      <c r="L308" s="29">
        <v>11000000</v>
      </c>
      <c r="M308" s="33">
        <v>2.9377987874903185E-4</v>
      </c>
      <c r="N308" s="34">
        <v>1.1652172070802835E-4</v>
      </c>
    </row>
    <row r="309" spans="2:14" x14ac:dyDescent="0.25">
      <c r="B309" s="27" t="s">
        <v>50</v>
      </c>
      <c r="C309" s="28">
        <v>339</v>
      </c>
      <c r="D309" s="28">
        <v>340</v>
      </c>
      <c r="E309" s="37">
        <v>33809</v>
      </c>
      <c r="F309" s="37">
        <v>33901</v>
      </c>
      <c r="G309" s="30">
        <v>93</v>
      </c>
      <c r="H309" s="31" t="s">
        <v>71</v>
      </c>
      <c r="I309" s="36">
        <v>1</v>
      </c>
      <c r="J309" s="32">
        <v>93</v>
      </c>
      <c r="K309" s="29">
        <v>1000000</v>
      </c>
      <c r="L309" s="29">
        <v>93000000</v>
      </c>
      <c r="M309" s="33">
        <v>2.4837753385145421E-3</v>
      </c>
      <c r="N309" s="35">
        <v>9.8513818416787603E-4</v>
      </c>
    </row>
    <row r="310" spans="2:14" x14ac:dyDescent="0.25">
      <c r="B310" s="27" t="s">
        <v>319</v>
      </c>
      <c r="C310" s="28">
        <v>340</v>
      </c>
      <c r="D310" s="28">
        <v>344</v>
      </c>
      <c r="E310" s="37">
        <v>33902</v>
      </c>
      <c r="F310" s="37">
        <v>34305</v>
      </c>
      <c r="G310" s="30">
        <v>404</v>
      </c>
      <c r="H310" s="31" t="s">
        <v>71</v>
      </c>
      <c r="I310" s="36">
        <v>1</v>
      </c>
      <c r="J310" s="32">
        <v>404</v>
      </c>
      <c r="K310" s="29">
        <v>1000000</v>
      </c>
      <c r="L310" s="29">
        <v>404000000</v>
      </c>
      <c r="M310" s="33">
        <v>1.0789733728600806E-2</v>
      </c>
      <c r="N310" s="34">
        <v>4.2795250150948596E-3</v>
      </c>
    </row>
    <row r="311" spans="2:14" x14ac:dyDescent="0.25">
      <c r="B311" s="27" t="s">
        <v>325</v>
      </c>
      <c r="C311" s="28">
        <v>344</v>
      </c>
      <c r="D311" s="28">
        <v>344</v>
      </c>
      <c r="E311" s="37">
        <v>34306</v>
      </c>
      <c r="F311" s="37">
        <v>34325</v>
      </c>
      <c r="G311" s="30">
        <v>20</v>
      </c>
      <c r="H311" s="31" t="s">
        <v>71</v>
      </c>
      <c r="I311" s="36">
        <v>1</v>
      </c>
      <c r="J311" s="32">
        <v>20</v>
      </c>
      <c r="K311" s="29">
        <v>1000000</v>
      </c>
      <c r="L311" s="29">
        <v>20000000</v>
      </c>
      <c r="M311" s="33">
        <v>5.3414523408914887E-4</v>
      </c>
      <c r="N311" s="34">
        <v>2.1185767401459698E-4</v>
      </c>
    </row>
    <row r="312" spans="2:14" x14ac:dyDescent="0.25">
      <c r="B312" s="27" t="s">
        <v>53</v>
      </c>
      <c r="C312" s="28">
        <v>344</v>
      </c>
      <c r="D312" s="28">
        <v>344</v>
      </c>
      <c r="E312" s="37">
        <v>34326</v>
      </c>
      <c r="F312" s="37">
        <v>34334</v>
      </c>
      <c r="G312" s="30">
        <v>9</v>
      </c>
      <c r="H312" s="31" t="s">
        <v>71</v>
      </c>
      <c r="I312" s="36">
        <v>1</v>
      </c>
      <c r="J312" s="32">
        <v>9</v>
      </c>
      <c r="K312" s="29">
        <v>1000000</v>
      </c>
      <c r="L312" s="29">
        <v>9000000</v>
      </c>
      <c r="M312" s="33">
        <v>2.4036535534011698E-4</v>
      </c>
      <c r="N312" s="34">
        <v>9.5335953306568649E-5</v>
      </c>
    </row>
    <row r="313" spans="2:14" x14ac:dyDescent="0.25">
      <c r="B313" s="27" t="s">
        <v>317</v>
      </c>
      <c r="C313" s="28">
        <v>344</v>
      </c>
      <c r="D313" s="28">
        <v>347</v>
      </c>
      <c r="E313" s="37">
        <v>34335</v>
      </c>
      <c r="F313" s="37">
        <v>34682</v>
      </c>
      <c r="G313" s="30">
        <v>348</v>
      </c>
      <c r="H313" s="31" t="s">
        <v>71</v>
      </c>
      <c r="I313" s="36">
        <v>1</v>
      </c>
      <c r="J313" s="32">
        <v>348</v>
      </c>
      <c r="K313" s="29">
        <v>1000000</v>
      </c>
      <c r="L313" s="29">
        <v>348000000</v>
      </c>
      <c r="M313" s="33">
        <v>9.2941270731511892E-3</v>
      </c>
      <c r="N313" s="34">
        <v>3.6863235278539875E-3</v>
      </c>
    </row>
    <row r="314" spans="2:14" x14ac:dyDescent="0.25">
      <c r="B314" s="27" t="s">
        <v>324</v>
      </c>
      <c r="C314" s="28">
        <v>347</v>
      </c>
      <c r="D314" s="28">
        <v>348</v>
      </c>
      <c r="E314" s="37">
        <v>34683</v>
      </c>
      <c r="F314" s="37">
        <v>34706</v>
      </c>
      <c r="G314" s="30">
        <v>24</v>
      </c>
      <c r="H314" s="31" t="s">
        <v>71</v>
      </c>
      <c r="I314" s="36">
        <v>1</v>
      </c>
      <c r="J314" s="32">
        <v>24</v>
      </c>
      <c r="K314" s="29">
        <v>1000000</v>
      </c>
      <c r="L314" s="29">
        <v>24000000</v>
      </c>
      <c r="M314" s="33">
        <v>6.4097428090697866E-4</v>
      </c>
      <c r="N314" s="34">
        <v>2.5422920881751641E-4</v>
      </c>
    </row>
    <row r="315" spans="2:14" x14ac:dyDescent="0.25">
      <c r="B315" s="27" t="s">
        <v>605</v>
      </c>
      <c r="C315" s="28">
        <v>348</v>
      </c>
      <c r="D315" s="28">
        <v>348</v>
      </c>
      <c r="E315" s="37">
        <v>34707</v>
      </c>
      <c r="F315" s="37">
        <v>34730</v>
      </c>
      <c r="G315" s="30">
        <v>24</v>
      </c>
      <c r="H315" s="31" t="s">
        <v>71</v>
      </c>
      <c r="I315" s="36">
        <v>1</v>
      </c>
      <c r="J315" s="32">
        <v>24</v>
      </c>
      <c r="K315" s="29">
        <v>1000000</v>
      </c>
      <c r="L315" s="29">
        <v>24000000</v>
      </c>
      <c r="M315" s="33">
        <v>6.4097428090697866E-4</v>
      </c>
      <c r="N315" s="34">
        <v>2.5422920881751641E-4</v>
      </c>
    </row>
    <row r="316" spans="2:14" x14ac:dyDescent="0.25">
      <c r="B316" s="27" t="s">
        <v>324</v>
      </c>
      <c r="C316" s="28">
        <v>348</v>
      </c>
      <c r="D316" s="28">
        <v>348</v>
      </c>
      <c r="E316" s="37">
        <v>34731</v>
      </c>
      <c r="F316" s="37">
        <v>34786</v>
      </c>
      <c r="G316" s="30">
        <v>56</v>
      </c>
      <c r="H316" s="31" t="s">
        <v>71</v>
      </c>
      <c r="I316" s="36">
        <v>1</v>
      </c>
      <c r="J316" s="32">
        <v>56</v>
      </c>
      <c r="K316" s="29">
        <v>1000000</v>
      </c>
      <c r="L316" s="29">
        <v>56000000</v>
      </c>
      <c r="M316" s="33">
        <v>1.4956066554496167E-3</v>
      </c>
      <c r="N316" s="34">
        <v>5.9320148724087158E-4</v>
      </c>
    </row>
    <row r="317" spans="2:14" x14ac:dyDescent="0.25">
      <c r="B317" s="27" t="s">
        <v>51</v>
      </c>
      <c r="C317" s="28">
        <v>348</v>
      </c>
      <c r="D317" s="28">
        <v>348</v>
      </c>
      <c r="E317" s="37">
        <v>34787</v>
      </c>
      <c r="F317" s="37">
        <v>34797</v>
      </c>
      <c r="G317" s="30">
        <v>11</v>
      </c>
      <c r="H317" s="31" t="s">
        <v>71</v>
      </c>
      <c r="I317" s="36">
        <v>1</v>
      </c>
      <c r="J317" s="32">
        <v>11</v>
      </c>
      <c r="K317" s="29">
        <v>1000000</v>
      </c>
      <c r="L317" s="29">
        <v>11000000</v>
      </c>
      <c r="M317" s="33">
        <v>2.9377987874903185E-4</v>
      </c>
      <c r="N317" s="34">
        <v>1.1652172070802835E-4</v>
      </c>
    </row>
    <row r="318" spans="2:14" x14ac:dyDescent="0.25">
      <c r="B318" s="27" t="s">
        <v>320</v>
      </c>
      <c r="C318" s="28">
        <v>348</v>
      </c>
      <c r="D318" s="28">
        <v>350</v>
      </c>
      <c r="E318" s="37">
        <v>34798</v>
      </c>
      <c r="F318" s="37">
        <v>34911</v>
      </c>
      <c r="G318" s="30">
        <v>114</v>
      </c>
      <c r="H318" s="31" t="s">
        <v>71</v>
      </c>
      <c r="I318" s="36">
        <v>1</v>
      </c>
      <c r="J318" s="32">
        <v>114</v>
      </c>
      <c r="K318" s="29">
        <v>1000000</v>
      </c>
      <c r="L318" s="29">
        <v>114000000</v>
      </c>
      <c r="M318" s="33">
        <v>3.0446278343081484E-3</v>
      </c>
      <c r="N318" s="34">
        <v>1.2075887418832028E-3</v>
      </c>
    </row>
    <row r="319" spans="2:14" x14ac:dyDescent="0.25">
      <c r="B319" s="27" t="s">
        <v>322</v>
      </c>
      <c r="C319" s="28">
        <v>350</v>
      </c>
      <c r="D319" s="28">
        <v>350</v>
      </c>
      <c r="E319" s="37">
        <v>34912</v>
      </c>
      <c r="F319" s="37">
        <v>34916</v>
      </c>
      <c r="G319" s="30">
        <v>5</v>
      </c>
      <c r="H319" s="31" t="s">
        <v>71</v>
      </c>
      <c r="I319" s="36">
        <v>1</v>
      </c>
      <c r="J319" s="32">
        <v>5</v>
      </c>
      <c r="K319" s="29">
        <v>1000000</v>
      </c>
      <c r="L319" s="29">
        <v>5000000</v>
      </c>
      <c r="M319" s="33">
        <v>1.3353630852228722E-4</v>
      </c>
      <c r="N319" s="34">
        <v>5.2964418503649246E-5</v>
      </c>
    </row>
    <row r="320" spans="2:14" x14ac:dyDescent="0.25">
      <c r="B320" s="27" t="s">
        <v>498</v>
      </c>
      <c r="C320" s="28">
        <v>350</v>
      </c>
      <c r="D320" s="28">
        <v>351</v>
      </c>
      <c r="E320" s="37">
        <v>34917</v>
      </c>
      <c r="F320" s="37">
        <v>35079</v>
      </c>
      <c r="G320" s="30">
        <v>163</v>
      </c>
      <c r="H320" s="31" t="s">
        <v>71</v>
      </c>
      <c r="I320" s="36">
        <v>1</v>
      </c>
      <c r="J320" s="32">
        <v>163</v>
      </c>
      <c r="K320" s="29">
        <v>1000000</v>
      </c>
      <c r="L320" s="29">
        <v>163000000</v>
      </c>
      <c r="M320" s="33">
        <v>4.3532836578265626E-3</v>
      </c>
      <c r="N320" s="34">
        <v>1.7266400432189655E-3</v>
      </c>
    </row>
    <row r="321" spans="2:14" x14ac:dyDescent="0.25">
      <c r="B321" s="27" t="s">
        <v>604</v>
      </c>
      <c r="C321" s="28">
        <v>351</v>
      </c>
      <c r="D321" s="28">
        <v>352</v>
      </c>
      <c r="E321" s="37">
        <v>35080</v>
      </c>
      <c r="F321" s="37">
        <v>35133</v>
      </c>
      <c r="G321" s="30">
        <v>54</v>
      </c>
      <c r="H321" s="31" t="s">
        <v>71</v>
      </c>
      <c r="I321" s="36">
        <v>1</v>
      </c>
      <c r="J321" s="32">
        <v>54</v>
      </c>
      <c r="K321" s="29">
        <v>1000000</v>
      </c>
      <c r="L321" s="29">
        <v>54000000</v>
      </c>
      <c r="M321" s="33">
        <v>1.4421921320407018E-3</v>
      </c>
      <c r="N321" s="34">
        <v>5.7201571983941186E-4</v>
      </c>
    </row>
    <row r="322" spans="2:14" x14ac:dyDescent="0.25">
      <c r="B322" s="27" t="s">
        <v>43</v>
      </c>
      <c r="C322" s="28">
        <v>352</v>
      </c>
      <c r="D322" s="28">
        <v>352</v>
      </c>
      <c r="E322" s="37">
        <v>35134</v>
      </c>
      <c r="F322" s="37">
        <v>35173</v>
      </c>
      <c r="G322" s="30">
        <v>40</v>
      </c>
      <c r="H322" s="31" t="s">
        <v>71</v>
      </c>
      <c r="I322" s="36">
        <v>1</v>
      </c>
      <c r="J322" s="32">
        <v>40</v>
      </c>
      <c r="K322" s="29">
        <v>1000000</v>
      </c>
      <c r="L322" s="29">
        <v>40000000</v>
      </c>
      <c r="M322" s="33">
        <v>1.0682904681782977E-3</v>
      </c>
      <c r="N322" s="35">
        <v>4.2371534802919397E-4</v>
      </c>
    </row>
    <row r="323" spans="2:14" x14ac:dyDescent="0.25">
      <c r="B323" s="27" t="s">
        <v>41</v>
      </c>
      <c r="C323" s="28">
        <v>352</v>
      </c>
      <c r="D323" s="28">
        <v>353</v>
      </c>
      <c r="E323" s="37">
        <v>35174</v>
      </c>
      <c r="F323" s="37">
        <v>35213</v>
      </c>
      <c r="G323" s="30">
        <v>40</v>
      </c>
      <c r="H323" s="31" t="s">
        <v>71</v>
      </c>
      <c r="I323" s="36">
        <v>1</v>
      </c>
      <c r="J323" s="32">
        <v>40</v>
      </c>
      <c r="K323" s="29">
        <v>1000000</v>
      </c>
      <c r="L323" s="29">
        <v>40000000</v>
      </c>
      <c r="M323" s="33">
        <v>1.0682904681782977E-3</v>
      </c>
      <c r="N323" s="34">
        <v>4.2371534802919397E-4</v>
      </c>
    </row>
    <row r="324" spans="2:14" x14ac:dyDescent="0.25">
      <c r="B324" s="27" t="s">
        <v>315</v>
      </c>
      <c r="C324" s="28">
        <v>353</v>
      </c>
      <c r="D324" s="28">
        <v>353</v>
      </c>
      <c r="E324" s="37">
        <v>35214</v>
      </c>
      <c r="F324" s="37">
        <v>35255</v>
      </c>
      <c r="G324" s="30">
        <v>42</v>
      </c>
      <c r="H324" s="31" t="s">
        <v>71</v>
      </c>
      <c r="I324" s="36">
        <v>1</v>
      </c>
      <c r="J324" s="32">
        <v>42</v>
      </c>
      <c r="K324" s="29">
        <v>1000000</v>
      </c>
      <c r="L324" s="29">
        <v>42000000</v>
      </c>
      <c r="M324" s="33">
        <v>1.1217049915872126E-3</v>
      </c>
      <c r="N324" s="34">
        <v>4.4490111543065368E-4</v>
      </c>
    </row>
    <row r="325" spans="2:14" x14ac:dyDescent="0.25">
      <c r="B325" s="27" t="s">
        <v>315</v>
      </c>
      <c r="C325" s="28">
        <v>353</v>
      </c>
      <c r="D325" s="28">
        <v>353</v>
      </c>
      <c r="E325" s="37">
        <v>35256</v>
      </c>
      <c r="F325" s="37">
        <v>35267</v>
      </c>
      <c r="G325" s="30">
        <v>12</v>
      </c>
      <c r="H325" s="31" t="s">
        <v>71</v>
      </c>
      <c r="I325" s="36">
        <v>1</v>
      </c>
      <c r="J325" s="32">
        <v>12</v>
      </c>
      <c r="K325" s="29">
        <v>1000000</v>
      </c>
      <c r="L325" s="29">
        <v>12000000</v>
      </c>
      <c r="M325" s="33">
        <v>3.2048714045348933E-4</v>
      </c>
      <c r="N325" s="34">
        <v>1.2711460440875821E-4</v>
      </c>
    </row>
    <row r="326" spans="2:14" x14ac:dyDescent="0.25">
      <c r="B326" s="27" t="s">
        <v>318</v>
      </c>
      <c r="C326" s="28">
        <v>353</v>
      </c>
      <c r="D326" s="28">
        <v>353</v>
      </c>
      <c r="E326" s="37">
        <v>35268</v>
      </c>
      <c r="F326" s="37">
        <v>35292</v>
      </c>
      <c r="G326" s="30">
        <v>25</v>
      </c>
      <c r="H326" s="31" t="s">
        <v>71</v>
      </c>
      <c r="I326" s="36">
        <v>1</v>
      </c>
      <c r="J326" s="32">
        <v>25</v>
      </c>
      <c r="K326" s="29">
        <v>1000000</v>
      </c>
      <c r="L326" s="29">
        <v>25000000</v>
      </c>
      <c r="M326" s="33">
        <v>6.6768154261143608E-4</v>
      </c>
      <c r="N326" s="34">
        <v>2.6482209251824622E-4</v>
      </c>
    </row>
    <row r="327" spans="2:14" x14ac:dyDescent="0.25">
      <c r="B327" s="27" t="s">
        <v>45</v>
      </c>
      <c r="C327" s="28">
        <v>353</v>
      </c>
      <c r="D327" s="28">
        <v>354</v>
      </c>
      <c r="E327" s="37">
        <v>35293</v>
      </c>
      <c r="F327" s="37">
        <v>35332</v>
      </c>
      <c r="G327" s="30">
        <v>40</v>
      </c>
      <c r="H327" s="31" t="s">
        <v>71</v>
      </c>
      <c r="I327" s="36">
        <v>1</v>
      </c>
      <c r="J327" s="32">
        <v>40</v>
      </c>
      <c r="K327" s="29">
        <v>1000000</v>
      </c>
      <c r="L327" s="29">
        <v>40000000</v>
      </c>
      <c r="M327" s="33">
        <v>1.0682904681782977E-3</v>
      </c>
      <c r="N327" s="34">
        <v>4.2371534802919397E-4</v>
      </c>
    </row>
    <row r="328" spans="2:14" x14ac:dyDescent="0.25">
      <c r="B328" s="27" t="s">
        <v>316</v>
      </c>
      <c r="C328" s="28">
        <v>354</v>
      </c>
      <c r="D328" s="28">
        <v>354</v>
      </c>
      <c r="E328" s="37">
        <v>35333</v>
      </c>
      <c r="F328" s="37">
        <v>35359</v>
      </c>
      <c r="G328" s="30">
        <v>27</v>
      </c>
      <c r="H328" s="31" t="s">
        <v>71</v>
      </c>
      <c r="I328" s="36">
        <v>1</v>
      </c>
      <c r="J328" s="32">
        <v>27</v>
      </c>
      <c r="K328" s="29">
        <v>1000000</v>
      </c>
      <c r="L328" s="29">
        <v>27000000</v>
      </c>
      <c r="M328" s="33">
        <v>7.2109606602035092E-4</v>
      </c>
      <c r="N328" s="34">
        <v>2.8600785991970593E-4</v>
      </c>
    </row>
    <row r="329" spans="2:14" x14ac:dyDescent="0.25">
      <c r="B329" s="27" t="s">
        <v>311</v>
      </c>
      <c r="C329" s="28">
        <v>354</v>
      </c>
      <c r="D329" s="28">
        <v>354</v>
      </c>
      <c r="E329" s="37">
        <v>35360</v>
      </c>
      <c r="F329" s="37">
        <v>35388</v>
      </c>
      <c r="G329" s="30">
        <v>29</v>
      </c>
      <c r="H329" s="31" t="s">
        <v>71</v>
      </c>
      <c r="I329" s="36">
        <v>1</v>
      </c>
      <c r="J329" s="32">
        <v>29</v>
      </c>
      <c r="K329" s="29">
        <v>1000000</v>
      </c>
      <c r="L329" s="29">
        <v>29000000</v>
      </c>
      <c r="M329" s="33">
        <v>7.7451058942926577E-4</v>
      </c>
      <c r="N329" s="34">
        <v>3.0719362732116565E-4</v>
      </c>
    </row>
    <row r="330" spans="2:14" x14ac:dyDescent="0.25">
      <c r="B330" s="27" t="s">
        <v>314</v>
      </c>
      <c r="C330" s="28">
        <v>354</v>
      </c>
      <c r="D330" s="28">
        <v>355</v>
      </c>
      <c r="E330" s="37">
        <v>35389</v>
      </c>
      <c r="F330" s="37">
        <v>35414</v>
      </c>
      <c r="G330" s="30">
        <v>26</v>
      </c>
      <c r="H330" s="31" t="s">
        <v>71</v>
      </c>
      <c r="I330" s="36">
        <v>1</v>
      </c>
      <c r="J330" s="32">
        <v>26</v>
      </c>
      <c r="K330" s="29">
        <v>1000000</v>
      </c>
      <c r="L330" s="29">
        <v>26000000</v>
      </c>
      <c r="M330" s="33">
        <v>6.943888043158935E-4</v>
      </c>
      <c r="N330" s="34">
        <v>2.7541497621897607E-4</v>
      </c>
    </row>
    <row r="331" spans="2:14" x14ac:dyDescent="0.25">
      <c r="B331" s="27" t="s">
        <v>321</v>
      </c>
      <c r="C331" s="28">
        <v>355</v>
      </c>
      <c r="D331" s="28">
        <v>355</v>
      </c>
      <c r="E331" s="37">
        <v>35415</v>
      </c>
      <c r="F331" s="37">
        <v>35454</v>
      </c>
      <c r="G331" s="30">
        <v>40</v>
      </c>
      <c r="H331" s="31" t="s">
        <v>71</v>
      </c>
      <c r="I331" s="36">
        <v>1</v>
      </c>
      <c r="J331" s="32">
        <v>40</v>
      </c>
      <c r="K331" s="29">
        <v>1000000</v>
      </c>
      <c r="L331" s="29">
        <v>40000000</v>
      </c>
      <c r="M331" s="33">
        <v>1.0682904681782977E-3</v>
      </c>
      <c r="N331" s="34">
        <v>4.2371534802919397E-4</v>
      </c>
    </row>
    <row r="332" spans="2:14" x14ac:dyDescent="0.25">
      <c r="B332" s="27" t="s">
        <v>310</v>
      </c>
      <c r="C332" s="28">
        <v>355</v>
      </c>
      <c r="D332" s="28">
        <v>355</v>
      </c>
      <c r="E332" s="37">
        <v>35455</v>
      </c>
      <c r="F332" s="37">
        <v>35491</v>
      </c>
      <c r="G332" s="30">
        <v>37</v>
      </c>
      <c r="H332" s="31" t="s">
        <v>71</v>
      </c>
      <c r="I332" s="36">
        <v>1</v>
      </c>
      <c r="J332" s="32">
        <v>37</v>
      </c>
      <c r="K332" s="29">
        <v>1000000</v>
      </c>
      <c r="L332" s="29">
        <v>37000000</v>
      </c>
      <c r="M332" s="33">
        <v>9.8816868306492536E-4</v>
      </c>
      <c r="N332" s="34">
        <v>3.9193669692700445E-4</v>
      </c>
    </row>
    <row r="333" spans="2:14" x14ac:dyDescent="0.25">
      <c r="B333" s="27" t="s">
        <v>312</v>
      </c>
      <c r="C333" s="28">
        <v>355</v>
      </c>
      <c r="D333" s="28">
        <v>356</v>
      </c>
      <c r="E333" s="37">
        <v>35492</v>
      </c>
      <c r="F333" s="37">
        <v>35508</v>
      </c>
      <c r="G333" s="30">
        <v>17</v>
      </c>
      <c r="H333" s="31" t="s">
        <v>71</v>
      </c>
      <c r="I333" s="36">
        <v>1</v>
      </c>
      <c r="J333" s="32">
        <v>17</v>
      </c>
      <c r="K333" s="29">
        <v>1000000</v>
      </c>
      <c r="L333" s="29">
        <v>17000000</v>
      </c>
      <c r="M333" s="33">
        <v>4.5402344897577649E-4</v>
      </c>
      <c r="N333" s="34">
        <v>1.8007902291240744E-4</v>
      </c>
    </row>
    <row r="334" spans="2:14" x14ac:dyDescent="0.25">
      <c r="B334" s="27" t="s">
        <v>313</v>
      </c>
      <c r="C334" s="28">
        <v>356</v>
      </c>
      <c r="D334" s="28">
        <v>356</v>
      </c>
      <c r="E334" s="37">
        <v>35509</v>
      </c>
      <c r="F334" s="37">
        <v>35534</v>
      </c>
      <c r="G334" s="30">
        <v>26</v>
      </c>
      <c r="H334" s="31" t="s">
        <v>71</v>
      </c>
      <c r="I334" s="36">
        <v>1</v>
      </c>
      <c r="J334" s="32">
        <v>26</v>
      </c>
      <c r="K334" s="29">
        <v>1000000</v>
      </c>
      <c r="L334" s="29">
        <v>26000000</v>
      </c>
      <c r="M334" s="33">
        <v>6.943888043158935E-4</v>
      </c>
      <c r="N334" s="34">
        <v>2.7541497621897607E-4</v>
      </c>
    </row>
    <row r="335" spans="2:14" x14ac:dyDescent="0.25">
      <c r="B335" s="27" t="s">
        <v>323</v>
      </c>
      <c r="C335" s="28">
        <v>356</v>
      </c>
      <c r="D335" s="28">
        <v>356</v>
      </c>
      <c r="E335" s="37">
        <v>35535</v>
      </c>
      <c r="F335" s="37">
        <v>35541</v>
      </c>
      <c r="G335" s="30">
        <v>7</v>
      </c>
      <c r="H335" s="31" t="s">
        <v>71</v>
      </c>
      <c r="I335" s="36">
        <v>1</v>
      </c>
      <c r="J335" s="32">
        <v>7</v>
      </c>
      <c r="K335" s="29">
        <v>1000000</v>
      </c>
      <c r="L335" s="29">
        <v>7000000</v>
      </c>
      <c r="M335" s="33">
        <v>1.8695083193120209E-4</v>
      </c>
      <c r="N335" s="34">
        <v>7.4150185905108947E-5</v>
      </c>
    </row>
    <row r="336" spans="2:14" x14ac:dyDescent="0.25">
      <c r="B336" s="27" t="s">
        <v>239</v>
      </c>
      <c r="C336" s="28">
        <v>356</v>
      </c>
      <c r="D336" s="28">
        <v>356</v>
      </c>
      <c r="E336" s="37">
        <v>35542</v>
      </c>
      <c r="F336" s="37">
        <v>35543</v>
      </c>
      <c r="G336" s="30">
        <v>2</v>
      </c>
      <c r="H336" s="31" t="s">
        <v>71</v>
      </c>
      <c r="I336" s="36">
        <v>1</v>
      </c>
      <c r="J336" s="32">
        <v>2</v>
      </c>
      <c r="K336" s="29">
        <v>1000000</v>
      </c>
      <c r="L336" s="29">
        <v>2000000</v>
      </c>
      <c r="M336" s="33">
        <v>5.3414523408914884E-5</v>
      </c>
      <c r="N336" s="34">
        <v>2.1185767401459698E-5</v>
      </c>
    </row>
    <row r="337" spans="2:14" x14ac:dyDescent="0.25">
      <c r="B337" s="27" t="s">
        <v>50</v>
      </c>
      <c r="C337" s="28">
        <v>356</v>
      </c>
      <c r="D337" s="28">
        <v>356</v>
      </c>
      <c r="E337" s="37">
        <v>35544</v>
      </c>
      <c r="F337" s="37">
        <v>35558</v>
      </c>
      <c r="G337" s="30">
        <v>15</v>
      </c>
      <c r="H337" s="31" t="s">
        <v>71</v>
      </c>
      <c r="I337" s="36">
        <v>1</v>
      </c>
      <c r="J337" s="32">
        <v>15</v>
      </c>
      <c r="K337" s="29">
        <v>1000000</v>
      </c>
      <c r="L337" s="29">
        <v>15000000</v>
      </c>
      <c r="M337" s="33">
        <v>4.0060892556686165E-4</v>
      </c>
      <c r="N337" s="34">
        <v>1.5889325551094775E-4</v>
      </c>
    </row>
    <row r="338" spans="2:14" x14ac:dyDescent="0.25">
      <c r="B338" s="27" t="s">
        <v>319</v>
      </c>
      <c r="C338" s="28">
        <v>356</v>
      </c>
      <c r="D338" s="28">
        <v>357</v>
      </c>
      <c r="E338" s="37">
        <v>35559</v>
      </c>
      <c r="F338" s="37">
        <v>35623</v>
      </c>
      <c r="G338" s="30">
        <v>65</v>
      </c>
      <c r="H338" s="31" t="s">
        <v>71</v>
      </c>
      <c r="I338" s="36">
        <v>1</v>
      </c>
      <c r="J338" s="32">
        <v>65</v>
      </c>
      <c r="K338" s="29">
        <v>1000000</v>
      </c>
      <c r="L338" s="29">
        <v>65000000</v>
      </c>
      <c r="M338" s="33">
        <v>1.7359720107897338E-3</v>
      </c>
      <c r="N338" s="34">
        <v>6.8853744054744024E-4</v>
      </c>
    </row>
    <row r="339" spans="2:14" x14ac:dyDescent="0.25">
      <c r="B339" s="27" t="s">
        <v>325</v>
      </c>
      <c r="C339" s="28">
        <v>357</v>
      </c>
      <c r="D339" s="28">
        <v>357</v>
      </c>
      <c r="E339" s="37">
        <v>35624</v>
      </c>
      <c r="F339" s="37">
        <v>35626</v>
      </c>
      <c r="G339" s="30">
        <v>3</v>
      </c>
      <c r="H339" s="31" t="s">
        <v>71</v>
      </c>
      <c r="I339" s="36">
        <v>1</v>
      </c>
      <c r="J339" s="32">
        <v>3</v>
      </c>
      <c r="K339" s="29">
        <v>1000000</v>
      </c>
      <c r="L339" s="29">
        <v>3000000</v>
      </c>
      <c r="M339" s="33">
        <v>8.0121785113372333E-5</v>
      </c>
      <c r="N339" s="34">
        <v>3.1778651102189552E-5</v>
      </c>
    </row>
    <row r="340" spans="2:14" x14ac:dyDescent="0.25">
      <c r="B340" s="27" t="s">
        <v>53</v>
      </c>
      <c r="C340" s="28">
        <v>357</v>
      </c>
      <c r="D340" s="28">
        <v>357</v>
      </c>
      <c r="E340" s="37">
        <v>35627</v>
      </c>
      <c r="F340" s="37">
        <v>35628</v>
      </c>
      <c r="G340" s="30">
        <v>2</v>
      </c>
      <c r="H340" s="31" t="s">
        <v>71</v>
      </c>
      <c r="I340" s="36">
        <v>1</v>
      </c>
      <c r="J340" s="32">
        <v>2</v>
      </c>
      <c r="K340" s="29">
        <v>1000000</v>
      </c>
      <c r="L340" s="29">
        <v>2000000</v>
      </c>
      <c r="M340" s="33">
        <v>5.3414523408914884E-5</v>
      </c>
      <c r="N340" s="34">
        <v>2.1185767401459698E-5</v>
      </c>
    </row>
    <row r="341" spans="2:14" x14ac:dyDescent="0.25">
      <c r="B341" s="27" t="s">
        <v>317</v>
      </c>
      <c r="C341" s="28">
        <v>357</v>
      </c>
      <c r="D341" s="28">
        <v>357</v>
      </c>
      <c r="E341" s="37">
        <v>35629</v>
      </c>
      <c r="F341" s="37">
        <v>35689</v>
      </c>
      <c r="G341" s="30">
        <v>61</v>
      </c>
      <c r="H341" s="31" t="s">
        <v>71</v>
      </c>
      <c r="I341" s="36">
        <v>1</v>
      </c>
      <c r="J341" s="32">
        <v>61</v>
      </c>
      <c r="K341" s="29">
        <v>1000000</v>
      </c>
      <c r="L341" s="29">
        <v>61000000</v>
      </c>
      <c r="M341" s="33">
        <v>1.6291429639719039E-3</v>
      </c>
      <c r="N341" s="34">
        <v>6.4616590574452081E-4</v>
      </c>
    </row>
    <row r="342" spans="2:14" x14ac:dyDescent="0.25">
      <c r="B342" s="27" t="s">
        <v>324</v>
      </c>
      <c r="C342" s="28">
        <v>357</v>
      </c>
      <c r="D342" s="28">
        <v>357</v>
      </c>
      <c r="E342" s="37">
        <v>35690</v>
      </c>
      <c r="F342" s="37">
        <v>35699</v>
      </c>
      <c r="G342" s="30">
        <v>10</v>
      </c>
      <c r="H342" s="31" t="s">
        <v>71</v>
      </c>
      <c r="I342" s="36">
        <v>1</v>
      </c>
      <c r="J342" s="32">
        <v>10</v>
      </c>
      <c r="K342" s="29">
        <v>1000000</v>
      </c>
      <c r="L342" s="29">
        <v>10000000</v>
      </c>
      <c r="M342" s="33">
        <v>2.6707261704457443E-4</v>
      </c>
      <c r="N342" s="34">
        <v>1.0592883700729849E-4</v>
      </c>
    </row>
    <row r="343" spans="2:14" x14ac:dyDescent="0.25">
      <c r="B343" s="27" t="s">
        <v>605</v>
      </c>
      <c r="C343" s="28">
        <v>358</v>
      </c>
      <c r="D343" s="28">
        <v>358</v>
      </c>
      <c r="E343" s="37">
        <v>35700</v>
      </c>
      <c r="F343" s="37">
        <v>35701</v>
      </c>
      <c r="G343" s="30">
        <v>2</v>
      </c>
      <c r="H343" s="31" t="s">
        <v>71</v>
      </c>
      <c r="I343" s="36">
        <v>1</v>
      </c>
      <c r="J343" s="32">
        <v>2</v>
      </c>
      <c r="K343" s="29">
        <v>1000000</v>
      </c>
      <c r="L343" s="29">
        <v>2000000</v>
      </c>
      <c r="M343" s="33">
        <v>5.3414523408914884E-5</v>
      </c>
      <c r="N343" s="34">
        <v>2.1185767401459698E-5</v>
      </c>
    </row>
    <row r="344" spans="2:14" x14ac:dyDescent="0.25">
      <c r="B344" s="27" t="s">
        <v>51</v>
      </c>
      <c r="C344" s="28">
        <v>358</v>
      </c>
      <c r="D344" s="28">
        <v>358</v>
      </c>
      <c r="E344" s="37">
        <v>35702</v>
      </c>
      <c r="F344" s="37">
        <v>35703</v>
      </c>
      <c r="G344" s="30">
        <v>2</v>
      </c>
      <c r="H344" s="31" t="s">
        <v>71</v>
      </c>
      <c r="I344" s="36">
        <v>1</v>
      </c>
      <c r="J344" s="32">
        <v>2</v>
      </c>
      <c r="K344" s="29">
        <v>1000000</v>
      </c>
      <c r="L344" s="29">
        <v>2000000</v>
      </c>
      <c r="M344" s="33">
        <v>5.3414523408914884E-5</v>
      </c>
      <c r="N344" s="34">
        <v>2.1185767401459698E-5</v>
      </c>
    </row>
    <row r="345" spans="2:14" x14ac:dyDescent="0.25">
      <c r="B345" s="27" t="s">
        <v>45</v>
      </c>
      <c r="C345" s="28">
        <v>441</v>
      </c>
      <c r="D345" s="28">
        <v>453</v>
      </c>
      <c r="E345" s="37">
        <v>44001</v>
      </c>
      <c r="F345" s="37">
        <v>45208</v>
      </c>
      <c r="G345" s="30">
        <v>1208</v>
      </c>
      <c r="H345" s="31" t="s">
        <v>70</v>
      </c>
      <c r="I345" s="36">
        <v>5</v>
      </c>
      <c r="J345" s="32">
        <v>6040</v>
      </c>
      <c r="K345" s="29">
        <v>1000000</v>
      </c>
      <c r="L345" s="29">
        <v>1208000000</v>
      </c>
      <c r="M345" s="33">
        <v>3.2262372138984592E-2</v>
      </c>
      <c r="N345" s="34">
        <v>6.3981017552408287E-2</v>
      </c>
    </row>
    <row r="346" spans="2:14" x14ac:dyDescent="0.25">
      <c r="B346" s="27" t="s">
        <v>43</v>
      </c>
      <c r="C346" s="28">
        <v>453</v>
      </c>
      <c r="D346" s="28">
        <v>465</v>
      </c>
      <c r="E346" s="37">
        <v>45209</v>
      </c>
      <c r="F346" s="37">
        <v>46416</v>
      </c>
      <c r="G346" s="30">
        <v>1208</v>
      </c>
      <c r="H346" s="31" t="s">
        <v>70</v>
      </c>
      <c r="I346" s="36">
        <v>5</v>
      </c>
      <c r="J346" s="32">
        <v>6040</v>
      </c>
      <c r="K346" s="29">
        <v>1000000</v>
      </c>
      <c r="L346" s="29">
        <v>1208000000</v>
      </c>
      <c r="M346" s="33">
        <v>3.2262372138984592E-2</v>
      </c>
      <c r="N346" s="34">
        <v>6.3981017552408287E-2</v>
      </c>
    </row>
    <row r="347" spans="2:14" x14ac:dyDescent="0.25">
      <c r="B347" s="27" t="s">
        <v>41</v>
      </c>
      <c r="C347" s="28">
        <v>465</v>
      </c>
      <c r="D347" s="28">
        <v>477</v>
      </c>
      <c r="E347" s="37">
        <v>46417</v>
      </c>
      <c r="F347" s="37">
        <v>47624</v>
      </c>
      <c r="G347" s="30">
        <v>1208</v>
      </c>
      <c r="H347" s="31" t="s">
        <v>70</v>
      </c>
      <c r="I347" s="36">
        <v>5</v>
      </c>
      <c r="J347" s="32">
        <v>6040</v>
      </c>
      <c r="K347" s="29">
        <v>1000000</v>
      </c>
      <c r="L347" s="29">
        <v>1208000000</v>
      </c>
      <c r="M347" s="33">
        <v>3.2262372138984592E-2</v>
      </c>
      <c r="N347" s="34">
        <v>6.3981017552408287E-2</v>
      </c>
    </row>
    <row r="348" spans="2:14" x14ac:dyDescent="0.25">
      <c r="B348" s="27" t="s">
        <v>310</v>
      </c>
      <c r="C348" s="28">
        <v>477</v>
      </c>
      <c r="D348" s="28">
        <v>489</v>
      </c>
      <c r="E348" s="37">
        <v>47625</v>
      </c>
      <c r="F348" s="37">
        <v>48832</v>
      </c>
      <c r="G348" s="30">
        <v>1208</v>
      </c>
      <c r="H348" s="31" t="s">
        <v>70</v>
      </c>
      <c r="I348" s="36">
        <v>5</v>
      </c>
      <c r="J348" s="32">
        <v>6040</v>
      </c>
      <c r="K348" s="29">
        <v>1000000</v>
      </c>
      <c r="L348" s="29">
        <v>1208000000</v>
      </c>
      <c r="M348" s="33">
        <v>3.2262372138984592E-2</v>
      </c>
      <c r="N348" s="34">
        <v>6.3981017552408287E-2</v>
      </c>
    </row>
    <row r="349" spans="2:14" x14ac:dyDescent="0.25">
      <c r="B349" s="27" t="s">
        <v>45</v>
      </c>
      <c r="C349" s="28">
        <v>489</v>
      </c>
      <c r="D349" s="28">
        <v>491</v>
      </c>
      <c r="E349" s="37">
        <v>48833</v>
      </c>
      <c r="F349" s="37">
        <v>49059</v>
      </c>
      <c r="G349" s="30">
        <v>227</v>
      </c>
      <c r="H349" s="31" t="s">
        <v>70</v>
      </c>
      <c r="I349" s="36">
        <v>5</v>
      </c>
      <c r="J349" s="32">
        <v>1135</v>
      </c>
      <c r="K349" s="29">
        <v>1000000</v>
      </c>
      <c r="L349" s="29">
        <v>227000000</v>
      </c>
      <c r="M349" s="33">
        <v>6.0625484069118394E-3</v>
      </c>
      <c r="N349" s="34">
        <v>1.2022923000328379E-2</v>
      </c>
    </row>
    <row r="350" spans="2:14" x14ac:dyDescent="0.25">
      <c r="B350" s="27" t="s">
        <v>43</v>
      </c>
      <c r="C350" s="28">
        <v>491</v>
      </c>
      <c r="D350" s="28">
        <v>493</v>
      </c>
      <c r="E350" s="37">
        <v>49060</v>
      </c>
      <c r="F350" s="37">
        <v>49286</v>
      </c>
      <c r="G350" s="30">
        <v>227</v>
      </c>
      <c r="H350" s="31" t="s">
        <v>70</v>
      </c>
      <c r="I350" s="36">
        <v>5</v>
      </c>
      <c r="J350" s="32">
        <v>1135</v>
      </c>
      <c r="K350" s="29">
        <v>1000000</v>
      </c>
      <c r="L350" s="29">
        <v>227000000</v>
      </c>
      <c r="M350" s="33">
        <v>6.0625484069118394E-3</v>
      </c>
      <c r="N350" s="34">
        <v>1.2022923000328379E-2</v>
      </c>
    </row>
    <row r="351" spans="2:14" x14ac:dyDescent="0.25">
      <c r="B351" s="27" t="s">
        <v>41</v>
      </c>
      <c r="C351" s="28">
        <v>493</v>
      </c>
      <c r="D351" s="28">
        <v>496</v>
      </c>
      <c r="E351" s="37">
        <v>49287</v>
      </c>
      <c r="F351" s="37">
        <v>49513</v>
      </c>
      <c r="G351" s="30">
        <v>227</v>
      </c>
      <c r="H351" s="31" t="s">
        <v>70</v>
      </c>
      <c r="I351" s="36">
        <v>5</v>
      </c>
      <c r="J351" s="32">
        <v>1135</v>
      </c>
      <c r="K351" s="29">
        <v>1000000</v>
      </c>
      <c r="L351" s="29">
        <v>227000000</v>
      </c>
      <c r="M351" s="33">
        <v>6.0625484069118394E-3</v>
      </c>
      <c r="N351" s="34">
        <v>1.2022923000328379E-2</v>
      </c>
    </row>
    <row r="352" spans="2:14" x14ac:dyDescent="0.25">
      <c r="B352" s="27" t="s">
        <v>310</v>
      </c>
      <c r="C352" s="28">
        <v>496</v>
      </c>
      <c r="D352" s="28">
        <v>498</v>
      </c>
      <c r="E352" s="37">
        <v>49514</v>
      </c>
      <c r="F352" s="37">
        <v>49740</v>
      </c>
      <c r="G352" s="30">
        <v>227</v>
      </c>
      <c r="H352" s="31" t="s">
        <v>70</v>
      </c>
      <c r="I352" s="36">
        <v>5</v>
      </c>
      <c r="J352" s="32">
        <v>1135</v>
      </c>
      <c r="K352" s="29">
        <v>1000000</v>
      </c>
      <c r="L352" s="29">
        <v>227000000</v>
      </c>
      <c r="M352" s="33">
        <v>6.0625484069118394E-3</v>
      </c>
      <c r="N352" s="35">
        <v>1.2022923000328379E-2</v>
      </c>
    </row>
    <row r="353" spans="2:14" ht="15.75" thickBot="1" x14ac:dyDescent="0.3">
      <c r="B353" s="44"/>
      <c r="C353" s="45"/>
      <c r="D353" s="45"/>
      <c r="E353" s="46"/>
      <c r="F353" s="46"/>
      <c r="G353" s="47"/>
      <c r="H353" s="48"/>
      <c r="I353" s="49"/>
      <c r="J353" s="50"/>
      <c r="K353" s="51"/>
      <c r="L353" s="51"/>
      <c r="M353" s="52"/>
      <c r="N353" s="53"/>
    </row>
    <row r="354" spans="2:14" ht="15.75" thickBot="1" x14ac:dyDescent="0.3">
      <c r="B354" s="511" t="s">
        <v>75</v>
      </c>
      <c r="C354" s="512"/>
      <c r="D354" s="512"/>
      <c r="E354" s="512"/>
      <c r="F354" s="513"/>
      <c r="G354" s="54">
        <f>SUM(G9:G353)</f>
        <v>37443</v>
      </c>
      <c r="H354" s="54"/>
      <c r="I354" s="54"/>
      <c r="J354" s="54">
        <f>SUM(J9:J353)</f>
        <v>94403</v>
      </c>
      <c r="K354" s="54"/>
      <c r="L354" s="54">
        <f>SUM(L9:L353)</f>
        <v>37443000000</v>
      </c>
      <c r="M354" s="55">
        <f>SUM(M9:M353)</f>
        <v>0.99999999999999967</v>
      </c>
      <c r="N354" s="55">
        <f>SUM(N9:N353)</f>
        <v>1.0000000000000004</v>
      </c>
    </row>
  </sheetData>
  <mergeCells count="16">
    <mergeCell ref="B354:F354"/>
    <mergeCell ref="B4:N4"/>
    <mergeCell ref="B2:N2"/>
    <mergeCell ref="B3:N3"/>
    <mergeCell ref="B6:N6"/>
    <mergeCell ref="B7:B8"/>
    <mergeCell ref="C7:D7"/>
    <mergeCell ref="E7:F7"/>
    <mergeCell ref="G7:G8"/>
    <mergeCell ref="H7:H8"/>
    <mergeCell ref="I7:I8"/>
    <mergeCell ref="J7:J8"/>
    <mergeCell ref="K7:K8"/>
    <mergeCell ref="L7:L8"/>
    <mergeCell ref="M7:M8"/>
    <mergeCell ref="N7:N8"/>
  </mergeCells>
  <hyperlinks>
    <hyperlink ref="A1" location="ÍNDICE!A1" display="Indice" xr:uid="{0AE18FD8-87CE-4959-9BBD-193BDB70F061}"/>
  </hyperlinks>
  <pageMargins left="0.25" right="0.25" top="0.75" bottom="0.75" header="0.3" footer="0.3"/>
  <pageSetup paperSize="9" scale="73" fitToHeight="0" orientation="landscape"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 Id="rId4" Type="http://schemas.openxmlformats.org/package/2006/relationships/digital-signature/signature" Target="sig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IF6ExjK5GRl1jbKMFAYpa0XIXhW+8KbxqbGBXGJwU6Q=</DigestValue>
    </Reference>
    <Reference Type="http://www.w3.org/2000/09/xmldsig#Object" URI="#idOfficeObject">
      <DigestMethod Algorithm="http://www.w3.org/2001/04/xmlenc#sha256"/>
      <DigestValue>0b4PQBFhazIeLtwSMStMz6UYq0Ui+DPQXJX9tkkIlQk=</DigestValue>
    </Reference>
    <Reference Type="http://uri.etsi.org/01903#SignedProperties" URI="#idSignedProperties">
      <Transforms>
        <Transform Algorithm="http://www.w3.org/TR/2001/REC-xml-c14n-20010315"/>
      </Transforms>
      <DigestMethod Algorithm="http://www.w3.org/2001/04/xmlenc#sha256"/>
      <DigestValue>GzZlt8v4dIw7OeY99ka7hJCcslqFjdupSUNhiYpnV4I=</DigestValue>
    </Reference>
  </SignedInfo>
  <SignatureValue>OdZbM9QJA37kz+eWA6qYS8YNLu7gbQ/6xQtpQtWv3Tpzx1jmZdmHPVNphjWKlOjuxFiBf7VAW/cN
t02u/A1PW0P+JIVAb2/oVUITH2uKwuNwEn8sv3KBpQHkKgsUlsAJ6R/kqGR2YEvmAkROoPDDoudE
xLhMGMmmP0TgyGlvlKUjhdBnAXC4bKxm9yVEghsJGmYFaH9xr6VKwBkeLgMFUL7wHcVC2b0jIDdC
3zidlNLEm/TvM4UQ/dFaejgvbohZRPomEVms1WwqCR9cGjDHXKVifpIYiM6R6j6D/TPohp9sNN3G
ynvogeqUPJfARxrDuzlF5BG/TOafJkPzLQyVrg==</SignatureValue>
  <KeyInfo>
    <X509Data>
      <X509Certificate>MIIIgzCCBmugAwIBAgIICXObfQmYPu8wDQYJKoZIhvcNAQELBQAwWjEaMBgGA1UEAwwRQ0EtRE9DVU1FTlRBIFMuQS4xFjAUBgNVBAUTDVJVQzgwMDUwMTcyLTExFzAVBgNVBAoMDkRPQ1VNRU5UQSBTLkEuMQswCQYDVQQGEwJQWTAeFw0yMzA1MTcxNTA0MDBaFw0yNTA1MTYxNTA0MDBaMIG7MSQwIgYDVQQDDBtKT1JHRSBSQU1PTiBVR0FSVEUgVklMTEFMQkExEjAQBgNVBAUTCUNJMzg1Mzc4MjEUMBIGA1UEKgwLSk9SR0UgUkFNT04xGDAWBgNVBAQMD1VHQVJURSBWSUxMQUxCQTELMAkGA1UECwwCRjIxNTAzBgNVBAoMLENFUlRJRklDQURPIENVQUxJRklDQURPIERFIEZJUk1BIEVMRUNUUk9OSUNBMQswCQYDVQQGEwJQWTCCASIwDQYJKoZIhvcNAQEBBQADggEPADCCAQoCggEBAL5FcC3VPRURSFu03HWE9gpVzS5E1U7oE7KyAazcSaMTXYguQ4E5Xt8W416vNStK6KqZeZ56rASRh8EvryIodxPjrV3Ng0u3+u1kEY6VLVqFU466lyIJ/gshpb8hS0Xlry30g1cJ2dDqQ8KvHosAb/2J32yWAGD12xt1jC4BJ1GNUxGbsWRD3zMkcreGKaxddDeiN9HsmTvhwFGq40/pkNob5udx4AvUWzjFyu+clRHQn6xcJHvpImuRf75HR4L16YRvrrdXmeQ2Occ8Wlh0OLDLqyRuLmDeWijnB+lCwMFy00rjhjjGau2jHFT6xR481lDkBDYJJdX234qiqLR2BRsCAwEAAaOCA+kwggPlMAwGA1UdEwEB/wQCMAAwHwYDVR0jBBgwFoAUoT2FK83YLJYfOQIMn1M7WNiVC3swgZQGCCsGAQUFBwEBBIGHMIGEMFUGCCsGAQUFBzAChklodHRwczovL3d3dy5kaWdpdG8uY29tLnB5L3VwbG9hZHMvY2VydGlmaWNhZG8tZG9jdW1lbnRhLXNhLTE1MzUxMTc3NzEuY3J0MCsGCCsGAQUFBzABhh9odHRwczovL3d3dy5kaWdpdG8uY29tLnB5L29jc3AvMEwGA1UdEQRFMEOBFWp1Z2FydGVAY2FkaWVt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BYS7htHzCcTmA/B2f2PL1tE05QQMA4GA1UdDwEB/wQEAwIF4DANBgkqhkiG9w0BAQsFAAOCAgEAGfc0JsKLIijtDZ00AGIdbj6LX6EpILQ1n9Gh28V0hOOJWENsVC7d0luPwaBlSTrv128WwVKlEG4N0G2MJGmwVF4taOfTrKIoR7UbmjeMKkPGORT0C988Qi1y/QtsLYBe1f7l+5QLV8iZTVM6s3Z4uYNGJCbZ2zROainnSY3YKuEL9LFeJ3mAtoMJfPQZQcBbMZCquqOe+/u5Wi2LimP9Yrt7utW4GVZmmDgXTgnmbnvh8P/Hn6r0Gqc/NeYGcKzDt5dUHpgJaMRXFtYkYKB7DZ5KQRFxCWlbir19Y9LRBcTbaPBiVIy7wSomVJqYpC4tboQQ/hVv0Ld8Vbf0EZBEfe/XWD9S47DtBhYyNHQPLRXrSj0/uU8vQm/5Gel1v1U/3GhoNU1vtlnPvAluY5IXoBnsad8W9BJRF9Xnqih6HvmmxLj4yIJFoHXyUafhbaISL9pvtfkHQBRM22+ztUwb+9AgN+4YQUN9X1Q3H8Kd83hBnKqd6jgQ34I95+NpCngGwtSYzUAZbUeTtjCzgv8mUlweLc6Ry+oPUKn/6GBUVNBX/SkmowE8IUBNoSlrS7Un+snHbGvglifnt1908RXR3rUckajXnBO6JM/TMx4rNam4SqEebr746mxE2algyHYOpXdHXxIHnBLJ1PKBtHXdKdGyV2HbGsI2b9c5mgeDRp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nXAuSTfz+vXhs4+hAzROJc65JcV8MPZHg6PCshDap/o=</DigestValue>
      </Reference>
      <Reference URI="/xl/printerSettings/printerSettings1.bin?ContentType=application/vnd.openxmlformats-officedocument.spreadsheetml.printerSettings">
        <DigestMethod Algorithm="http://www.w3.org/2001/04/xmlenc#sha256"/>
        <DigestValue>jrzeQDavoAR5t1k7IArXTopaJgDFehaBYu3HpkoKvWQ=</DigestValue>
      </Reference>
      <Reference URI="/xl/printerSettings/printerSettings10.bin?ContentType=application/vnd.openxmlformats-officedocument.spreadsheetml.printerSettings">
        <DigestMethod Algorithm="http://www.w3.org/2001/04/xmlenc#sha256"/>
        <DigestValue>R5+7rNKryW8GMJUKob6VIECB9pHro/oaUCuQETGJUMo=</DigestValue>
      </Reference>
      <Reference URI="/xl/printerSettings/printerSettings11.bin?ContentType=application/vnd.openxmlformats-officedocument.spreadsheetml.printerSettings">
        <DigestMethod Algorithm="http://www.w3.org/2001/04/xmlenc#sha256"/>
        <DigestValue>abpg2FeFu5/Qz3RDb1uZFA2xWDVZ/Ig3/abMPK759WA=</DigestValue>
      </Reference>
      <Reference URI="/xl/printerSettings/printerSettings12.bin?ContentType=application/vnd.openxmlformats-officedocument.spreadsheetml.printerSettings">
        <DigestMethod Algorithm="http://www.w3.org/2001/04/xmlenc#sha256"/>
        <DigestValue>ugOOgdmaxfa7ACmS9RvdPCy4M4NrOMPLsCfWLBJN6CE=</DigestValue>
      </Reference>
      <Reference URI="/xl/printerSettings/printerSettings13.bin?ContentType=application/vnd.openxmlformats-officedocument.spreadsheetml.printerSettings">
        <DigestMethod Algorithm="http://www.w3.org/2001/04/xmlenc#sha256"/>
        <DigestValue>SzH8mg+4wj5fJWrPe4Ra13mHu3DbzOiapyxHH+7nL+U=</DigestValue>
      </Reference>
      <Reference URI="/xl/printerSettings/printerSettings14.bin?ContentType=application/vnd.openxmlformats-officedocument.spreadsheetml.printerSettings">
        <DigestMethod Algorithm="http://www.w3.org/2001/04/xmlenc#sha256"/>
        <DigestValue>NObg4zp6q2jP5dJeNO109gZoLd4DQW2RfR6zcV54//4=</DigestValue>
      </Reference>
      <Reference URI="/xl/printerSettings/printerSettings15.bin?ContentType=application/vnd.openxmlformats-officedocument.spreadsheetml.printerSettings">
        <DigestMethod Algorithm="http://www.w3.org/2001/04/xmlenc#sha256"/>
        <DigestValue>KF+4fKhQgt+5bW57E+xHjMzkep9exlHCxbDqTevOm90=</DigestValue>
      </Reference>
      <Reference URI="/xl/printerSettings/printerSettings16.bin?ContentType=application/vnd.openxmlformats-officedocument.spreadsheetml.printerSettings">
        <DigestMethod Algorithm="http://www.w3.org/2001/04/xmlenc#sha256"/>
        <DigestValue>4G4SB7+Mlal5hMcWYopyWnPYyL+1LIfKt4XYUJyDrOY=</DigestValue>
      </Reference>
      <Reference URI="/xl/printerSettings/printerSettings2.bin?ContentType=application/vnd.openxmlformats-officedocument.spreadsheetml.printerSettings">
        <DigestMethod Algorithm="http://www.w3.org/2001/04/xmlenc#sha256"/>
        <DigestValue>995ss6S+4XzhNjLsCwEXQ8dgcpNJx/339gf+fCi2e2A=</DigestValue>
      </Reference>
      <Reference URI="/xl/printerSettings/printerSettings3.bin?ContentType=application/vnd.openxmlformats-officedocument.spreadsheetml.printerSettings">
        <DigestMethod Algorithm="http://www.w3.org/2001/04/xmlenc#sha256"/>
        <DigestValue>0HzgXQQidZX7H8CyMAmh4p0vB87mdoiqkboJZ0Drk60=</DigestValue>
      </Reference>
      <Reference URI="/xl/printerSettings/printerSettings4.bin?ContentType=application/vnd.openxmlformats-officedocument.spreadsheetml.printerSettings">
        <DigestMethod Algorithm="http://www.w3.org/2001/04/xmlenc#sha256"/>
        <DigestValue>SzH8mg+4wj5fJWrPe4Ra13mHu3DbzOiapyxHH+7nL+U=</DigestValue>
      </Reference>
      <Reference URI="/xl/printerSettings/printerSettings5.bin?ContentType=application/vnd.openxmlformats-officedocument.spreadsheetml.printerSettings">
        <DigestMethod Algorithm="http://www.w3.org/2001/04/xmlenc#sha256"/>
        <DigestValue>SzH8mg+4wj5fJWrPe4Ra13mHu3DbzOiapyxHH+7nL+U=</DigestValue>
      </Reference>
      <Reference URI="/xl/printerSettings/printerSettings6.bin?ContentType=application/vnd.openxmlformats-officedocument.spreadsheetml.printerSettings">
        <DigestMethod Algorithm="http://www.w3.org/2001/04/xmlenc#sha256"/>
        <DigestValue>EX5be0QAs78NB6rhSTNzcutjeHceIVM2Se+wd9a+ne0=</DigestValue>
      </Reference>
      <Reference URI="/xl/printerSettings/printerSettings7.bin?ContentType=application/vnd.openxmlformats-officedocument.spreadsheetml.printerSettings">
        <DigestMethod Algorithm="http://www.w3.org/2001/04/xmlenc#sha256"/>
        <DigestValue>s8MIUzHsso8b3QbgV6yOeEGjVeU/o6KOZhXH9o+xcT4=</DigestValue>
      </Reference>
      <Reference URI="/xl/printerSettings/printerSettings8.bin?ContentType=application/vnd.openxmlformats-officedocument.spreadsheetml.printerSettings">
        <DigestMethod Algorithm="http://www.w3.org/2001/04/xmlenc#sha256"/>
        <DigestValue>j21mP5VslZTyzIrjjnCHKCN4MX5UYnVhJzg4H9DoYCk=</DigestValue>
      </Reference>
      <Reference URI="/xl/printerSettings/printerSettings9.bin?ContentType=application/vnd.openxmlformats-officedocument.spreadsheetml.printerSettings">
        <DigestMethod Algorithm="http://www.w3.org/2001/04/xmlenc#sha256"/>
        <DigestValue>mRBIAjIWC2uppehar2Y8jMELXU8HRHcyffocgBjMrAU=</DigestValue>
      </Reference>
      <Reference URI="/xl/sharedStrings.xml?ContentType=application/vnd.openxmlformats-officedocument.spreadsheetml.sharedStrings+xml">
        <DigestMethod Algorithm="http://www.w3.org/2001/04/xmlenc#sha256"/>
        <DigestValue>pjMN0OvJEhWsKankeiUabKb9bruKEjbtZWSQEtUSrDQ=</DigestValue>
      </Reference>
      <Reference URI="/xl/styles.xml?ContentType=application/vnd.openxmlformats-officedocument.spreadsheetml.styles+xml">
        <DigestMethod Algorithm="http://www.w3.org/2001/04/xmlenc#sha256"/>
        <DigestValue>zzEIlNTII4dR4LLdcjQcGA8RF6F4d+CFhd6nLBUeIGE=</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TmyFyluANkFfKo0VBG9ScRiEeHV2G3/gJkvxhy+ZJy8=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pqy1BZeZLiVh17aw//8DbgpL7XfahpxOC/+8gqriAK4=</DigestValue>
      </Reference>
      <Reference URI="/xl/worksheets/sheet10.xml?ContentType=application/vnd.openxmlformats-officedocument.spreadsheetml.worksheet+xml">
        <DigestMethod Algorithm="http://www.w3.org/2001/04/xmlenc#sha256"/>
        <DigestValue>Zcb9xPIxo+ir0LkwlspGrFnKhg5BLh71F2g0EIH3IP4=</DigestValue>
      </Reference>
      <Reference URI="/xl/worksheets/sheet11.xml?ContentType=application/vnd.openxmlformats-officedocument.spreadsheetml.worksheet+xml">
        <DigestMethod Algorithm="http://www.w3.org/2001/04/xmlenc#sha256"/>
        <DigestValue>ZamlmSzASIBWm3G/JuIPvx0yGy++Bg24k03gSAhDZiI=</DigestValue>
      </Reference>
      <Reference URI="/xl/worksheets/sheet12.xml?ContentType=application/vnd.openxmlformats-officedocument.spreadsheetml.worksheet+xml">
        <DigestMethod Algorithm="http://www.w3.org/2001/04/xmlenc#sha256"/>
        <DigestValue>NG6e27Qod22Y8E7ea3aeqRi34mIFxHwOhnuWV2fpW+E=</DigestValue>
      </Reference>
      <Reference URI="/xl/worksheets/sheet13.xml?ContentType=application/vnd.openxmlformats-officedocument.spreadsheetml.worksheet+xml">
        <DigestMethod Algorithm="http://www.w3.org/2001/04/xmlenc#sha256"/>
        <DigestValue>0nEY8fUhOkMUDjX11GnLuolHKl2CY3oMlXniJmgjxII=</DigestValue>
      </Reference>
      <Reference URI="/xl/worksheets/sheet14.xml?ContentType=application/vnd.openxmlformats-officedocument.spreadsheetml.worksheet+xml">
        <DigestMethod Algorithm="http://www.w3.org/2001/04/xmlenc#sha256"/>
        <DigestValue>PSdw0uSLyKLtMniQQeruraxbl561pJtNxHdeIwiCuk0=</DigestValue>
      </Reference>
      <Reference URI="/xl/worksheets/sheet15.xml?ContentType=application/vnd.openxmlformats-officedocument.spreadsheetml.worksheet+xml">
        <DigestMethod Algorithm="http://www.w3.org/2001/04/xmlenc#sha256"/>
        <DigestValue>BEtNasT6FMz9iXg1GQ7d+yNwn5hsxn1fk/8CdEB6oK4=</DigestValue>
      </Reference>
      <Reference URI="/xl/worksheets/sheet16.xml?ContentType=application/vnd.openxmlformats-officedocument.spreadsheetml.worksheet+xml">
        <DigestMethod Algorithm="http://www.w3.org/2001/04/xmlenc#sha256"/>
        <DigestValue>pB65idZc5cl2tkFOSnhbXj2VdV/Wo/BqdC2fo5OzZZA=</DigestValue>
      </Reference>
      <Reference URI="/xl/worksheets/sheet2.xml?ContentType=application/vnd.openxmlformats-officedocument.spreadsheetml.worksheet+xml">
        <DigestMethod Algorithm="http://www.w3.org/2001/04/xmlenc#sha256"/>
        <DigestValue>g+jk3oj8Qu2KzdsuLRHcNboY5YQzlArR5b17agzyyA4=</DigestValue>
      </Reference>
      <Reference URI="/xl/worksheets/sheet3.xml?ContentType=application/vnd.openxmlformats-officedocument.spreadsheetml.worksheet+xml">
        <DigestMethod Algorithm="http://www.w3.org/2001/04/xmlenc#sha256"/>
        <DigestValue>RtSA2cnp4OvRJ+SX9RbH8MBnp795n2OTAdjGiKr1cOU=</DigestValue>
      </Reference>
      <Reference URI="/xl/worksheets/sheet4.xml?ContentType=application/vnd.openxmlformats-officedocument.spreadsheetml.worksheet+xml">
        <DigestMethod Algorithm="http://www.w3.org/2001/04/xmlenc#sha256"/>
        <DigestValue>o6iDuWnernHOc7AA5Ar3p50sN3v6PqUFMlh8A3X1RxM=</DigestValue>
      </Reference>
      <Reference URI="/xl/worksheets/sheet5.xml?ContentType=application/vnd.openxmlformats-officedocument.spreadsheetml.worksheet+xml">
        <DigestMethod Algorithm="http://www.w3.org/2001/04/xmlenc#sha256"/>
        <DigestValue>5MuKDpz/Fcmw5XPOKny9Ouni26LsfkhOAcvWgzJ3dsY=</DigestValue>
      </Reference>
      <Reference URI="/xl/worksheets/sheet6.xml?ContentType=application/vnd.openxmlformats-officedocument.spreadsheetml.worksheet+xml">
        <DigestMethod Algorithm="http://www.w3.org/2001/04/xmlenc#sha256"/>
        <DigestValue>UQoC6TZ6S+HjjDdYJbGywmM5nF0H4yy/ZWiGoHbzmCw=</DigestValue>
      </Reference>
      <Reference URI="/xl/worksheets/sheet7.xml?ContentType=application/vnd.openxmlformats-officedocument.spreadsheetml.worksheet+xml">
        <DigestMethod Algorithm="http://www.w3.org/2001/04/xmlenc#sha256"/>
        <DigestValue>oLBJdNEM+TdkJOK3HzKu+LoumvyOnmaNcpOAVD67I8Q=</DigestValue>
      </Reference>
      <Reference URI="/xl/worksheets/sheet8.xml?ContentType=application/vnd.openxmlformats-officedocument.spreadsheetml.worksheet+xml">
        <DigestMethod Algorithm="http://www.w3.org/2001/04/xmlenc#sha256"/>
        <DigestValue>qklhUoA8oBgx5sdY21KKU3khGRjcDujrsko4q11VPFA=</DigestValue>
      </Reference>
      <Reference URI="/xl/worksheets/sheet9.xml?ContentType=application/vnd.openxmlformats-officedocument.spreadsheetml.worksheet+xml">
        <DigestMethod Algorithm="http://www.w3.org/2001/04/xmlenc#sha256"/>
        <DigestValue>ZhSiwxP+a1pa2XDsqtII6Q48DyUKMGnQ5bXYVMUK86Y=</DigestValue>
      </Reference>
    </Manifest>
    <SignatureProperties>
      <SignatureProperty Id="idSignatureTime" Target="#idPackageSignature">
        <mdssi:SignatureTime xmlns:mdssi="http://schemas.openxmlformats.org/package/2006/digital-signature">
          <mdssi:Format>YYYY-MM-DDThh:mm:ssTZD</mdssi:Format>
          <mdssi:Value>2024-03-15T18:31:00Z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16.0.17328/26</OfficeVersion>
          <ApplicationVersion>16.0.17328</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2024-03-15T18:31:00Z</xd:SigningTime>
          <xd:SigningCertificate>
            <xd:Cert>
              <xd:CertDigest>
                <DigestMethod Algorithm="http://www.w3.org/2001/04/xmlenc#sha256"/>
                <DigestValue>l6lxiiP59SJi/5nh819vkP3cZ82yAtfy/mmcIE9cjTg=</DigestValue>
              </xd:CertDigest>
              <xd:IssuerSerial>
                <X509IssuerName>C=PY, O=DOCUMENTA S.A., SERIALNUMBER=RUC80050172-1, CN=CA-DOCUMENTA S.A.</X509IssuerName>
                <X509SerialNumber>681058929997266671</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2MkzeoZrXrvryMS2ChAMdDQN95mceCxuZ0M8lYqwKGU=</DigestValue>
    </Reference>
    <Reference Type="http://www.w3.org/2000/09/xmldsig#Object" URI="#idOfficeObject">
      <DigestMethod Algorithm="http://www.w3.org/2001/04/xmlenc#sha256"/>
      <DigestValue>zlgt1GDJwC1G70t9/dOl/lX04y6ptYdwrj0h6aoy5GQ=</DigestValue>
    </Reference>
    <Reference Type="http://uri.etsi.org/01903#SignedProperties" URI="#idSignedProperties">
      <Transforms>
        <Transform Algorithm="http://www.w3.org/TR/2001/REC-xml-c14n-20010315"/>
      </Transforms>
      <DigestMethod Algorithm="http://www.w3.org/2001/04/xmlenc#sha256"/>
      <DigestValue>46dxcOqHX/MYExi5QCyNx/pzXdkAEIZJBRv+ok6Y8QA=</DigestValue>
    </Reference>
  </SignedInfo>
  <SignatureValue>asPCbKVvdu/ro5L5E7nRvQ/+6U+cbEpFdKk/Mi5rci24JMN8MKkMvYpQvgEr47kypVczrvsawv0g
Sbp8dleHtBR4KuM1WkxOLtBoQZUSMkHrf4aB3qZt3yK4DOJVIFrNbYrpKdEV3G4eI0xoKZdWvzlK
iqq524W/rCVSYkm6+sBlpF6hDXSY7mGKtzxzP1w6dlH4RXR76LAZg38L9cH7tO13RGh2vj7XdXj1
sM7rsFP4jOBZpd3EIF4W0ZgGNvslDse7FkNmyjZuWxJY+YATMl0/G0UNjN/giBjY7aVJbZohhLs5
/kwIV5+yQC6mDMD13s+8P9+MVkx2yusbAYFTUA==</SignatureValue>
  <KeyInfo>
    <X509Data>
      <X509Certificate>MIIHOTCCBSGgAwIBAgIIBShUvBJmmOEwDQYJKoZIhvcNAQELBQAwWzEXMBUGA1UEBRMOUlVDIDgwMDUwMTcyLTExGjAYBgNVBAMTEUNBLURPQ1VNRU5UQSBTLkEuMRcwFQYDVQQKEw5ET0NVTUVOVEEgUy5BLjELMAkGA1UEBhMCUFkwHhcNMjIwODA5MTUyMjE5WhcNMjQwODA4MTUzMjE5WjCBkTELMAkGA1UEBhMCUFkxDjAMBgNVBAQMBUdFTEFZMRIwEAYDVQQFEwlDSTIwNTgwNjcxFTATBgNVBCoMDEVMSUFTIE1JR1VFTDEXMBUGA1UECgwOUEVSU09OQSBGSVNJQ0ExETAPBgNVBAsMCEZJUk1BIEYyMRswGQYDVQQDDBJFTElBUyBNSUdVRUwgR0VMQVkwggEiMA0GCSqGSIb3DQEBAQUAA4IBDwAwggEKAoIBAQDwWxOs+PgJycsipwqrw6og52MmKAqVCSj4Q6MglwpwG/68yY96xQPGSRfI+HX4vArjYhkuKFzw3jX9KrLksXYocEgk9OzNLOgbtqhYoxXJ9WaaWMUDgwnsbVn1XUVNLp2RQdXG8rxVgPmHCm9dCHLgkO3gUJ6NclvqGw8jK1U3euEHJ0CKrXvew7axOefxrvCTfJ5ZQvaymCd4NU1l9RceIPlKIfkRtWQkhPzjP++y7RA2S494eJX/Y2YgKhfJ+dqdz0jEKg8+LOcTG6xqs11DuR6r+UhjnWEdTaqc/zNJtzmZXVt31DqEvlMaoSZZi+9csaaKfetS7b+JdLDWvG2FAgMBAAGjggLIMIICxDAMBgNVHRMBAf8EAjAAMA4GA1UdDwEB/wQEAwIF4DAnBgNVHSUEIDAeBggrBgEFBQcDAQYIKwYBBQUHAwIGCCsGAQUFBwMEMB0GA1UdDgQWBBQI8huz11Fs9r+QZVdrC0MUtOFq8z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HwYDVR0RBBgwFoEUZWdlbGF5QGNhZGllbS5jb20ucHkwggEtBgNVHSAEggEkMIIBIDCCARwGDSsGAQQBgvk7AQEBCgEwggEJMC8GCCsGAQUFBwIBFiNodHRwczovL3d3dy5kaWdpdG8uY29tLnB5L2Rlc2NhcmdhczCB1QYIKwYBBQUHAgIwgcgagcVDZXJ0aWZpY2FkbyBjdWFsaWZpY2FkbyBkZSBmaXJtYSBlbGVjdHLzbmljYSB0aXBvIEYyIChjbGF2ZXMgZW4gZGlzcG9zaXRpdm8gY3VhbGlmaWNhZG8pLCBzdWpldGEgYSBsYXMgY29uZGljaW9uZXMgZGUgdXNvIGV4cHVlc3RhcyBlbiBsYSBEZWNsYXJhY2nzbiBkZSBQcuFjdGljYXMgZGUgQ2VydGlmaWNhY2nzbiBkZSBET0NVTUVOVEEgUy5BLjANBgkqhkiG9w0BAQsFAAOCAgEAvo228aOxSGlBeBCKOZ3JhWO+yyOFZM74HUW8j8uRbUdDuW+05unNZUVM+Rm1XcQZ8abc8xr1aInUKjeY8x1Pex9ravH2kqBO5dSRwnxN0iR0BnpE7hB5w6EIGivEWc69ASJXap7QpNd3AWl8CaSg9KDVCzzw96OUfNJL4vy1b65uZigHH3/5brXYuJqYg3xisOaqCnBOnRlbjykXBmwDOmw6a+65EGwtJ42oMYyRcrckXTmSi0pCZ9P+RmELGhYa5vdvsDtN4iQ544ElcVCotjAwJksProN/OzrUypeZPGFNTphcn5RdJ3eZ+JEyCXs7r2DrqZtqCSjMQ9vT1hc7MVuZjqay2Iz1nf93LI0UrjWRLSeOu6nCVtk/WMw7+0V4JrRY+UK4Tmwf3PyHkM3qi56VrmpKoOoOvdrp4Nm+tlU+l8uxFpMy9wXIrExUfhPs9is3UTAC5yEixM0IAc5/Tfajdz0JnI+QK8w+WHC31CkIs5j87ZtYlq9UVe7RJ2lKmuufIfrSnqUBdWZ924rLr5kDRPtuAXF2bVQzW2988ow3M47L43akuCrNPLqDzAMuNbUWJH8/WIZIt/J26TjSPoW6/w1mf/xfdY82sBnEZoh2XhSD3SeJ9TqgtM13LeYdJMcD5NFmx2bjUoLSaz7XSYd4LtqZJzIbIECqXUV0Fj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nXAuSTfz+vXhs4+hAzROJc65JcV8MPZHg6PCshDap/o=</DigestValue>
      </Reference>
      <Reference URI="/xl/printerSettings/printerSettings1.bin?ContentType=application/vnd.openxmlformats-officedocument.spreadsheetml.printerSettings">
        <DigestMethod Algorithm="http://www.w3.org/2001/04/xmlenc#sha256"/>
        <DigestValue>jrzeQDavoAR5t1k7IArXTopaJgDFehaBYu3HpkoKvWQ=</DigestValue>
      </Reference>
      <Reference URI="/xl/printerSettings/printerSettings10.bin?ContentType=application/vnd.openxmlformats-officedocument.spreadsheetml.printerSettings">
        <DigestMethod Algorithm="http://www.w3.org/2001/04/xmlenc#sha256"/>
        <DigestValue>R5+7rNKryW8GMJUKob6VIECB9pHro/oaUCuQETGJUMo=</DigestValue>
      </Reference>
      <Reference URI="/xl/printerSettings/printerSettings11.bin?ContentType=application/vnd.openxmlformats-officedocument.spreadsheetml.printerSettings">
        <DigestMethod Algorithm="http://www.w3.org/2001/04/xmlenc#sha256"/>
        <DigestValue>abpg2FeFu5/Qz3RDb1uZFA2xWDVZ/Ig3/abMPK759WA=</DigestValue>
      </Reference>
      <Reference URI="/xl/printerSettings/printerSettings12.bin?ContentType=application/vnd.openxmlformats-officedocument.spreadsheetml.printerSettings">
        <DigestMethod Algorithm="http://www.w3.org/2001/04/xmlenc#sha256"/>
        <DigestValue>ugOOgdmaxfa7ACmS9RvdPCy4M4NrOMPLsCfWLBJN6CE=</DigestValue>
      </Reference>
      <Reference URI="/xl/printerSettings/printerSettings13.bin?ContentType=application/vnd.openxmlformats-officedocument.spreadsheetml.printerSettings">
        <DigestMethod Algorithm="http://www.w3.org/2001/04/xmlenc#sha256"/>
        <DigestValue>SzH8mg+4wj5fJWrPe4Ra13mHu3DbzOiapyxHH+7nL+U=</DigestValue>
      </Reference>
      <Reference URI="/xl/printerSettings/printerSettings14.bin?ContentType=application/vnd.openxmlformats-officedocument.spreadsheetml.printerSettings">
        <DigestMethod Algorithm="http://www.w3.org/2001/04/xmlenc#sha256"/>
        <DigestValue>NObg4zp6q2jP5dJeNO109gZoLd4DQW2RfR6zcV54//4=</DigestValue>
      </Reference>
      <Reference URI="/xl/printerSettings/printerSettings15.bin?ContentType=application/vnd.openxmlformats-officedocument.spreadsheetml.printerSettings">
        <DigestMethod Algorithm="http://www.w3.org/2001/04/xmlenc#sha256"/>
        <DigestValue>KF+4fKhQgt+5bW57E+xHjMzkep9exlHCxbDqTevOm90=</DigestValue>
      </Reference>
      <Reference URI="/xl/printerSettings/printerSettings16.bin?ContentType=application/vnd.openxmlformats-officedocument.spreadsheetml.printerSettings">
        <DigestMethod Algorithm="http://www.w3.org/2001/04/xmlenc#sha256"/>
        <DigestValue>4G4SB7+Mlal5hMcWYopyWnPYyL+1LIfKt4XYUJyDrOY=</DigestValue>
      </Reference>
      <Reference URI="/xl/printerSettings/printerSettings2.bin?ContentType=application/vnd.openxmlformats-officedocument.spreadsheetml.printerSettings">
        <DigestMethod Algorithm="http://www.w3.org/2001/04/xmlenc#sha256"/>
        <DigestValue>995ss6S+4XzhNjLsCwEXQ8dgcpNJx/339gf+fCi2e2A=</DigestValue>
      </Reference>
      <Reference URI="/xl/printerSettings/printerSettings3.bin?ContentType=application/vnd.openxmlformats-officedocument.spreadsheetml.printerSettings">
        <DigestMethod Algorithm="http://www.w3.org/2001/04/xmlenc#sha256"/>
        <DigestValue>0HzgXQQidZX7H8CyMAmh4p0vB87mdoiqkboJZ0Drk60=</DigestValue>
      </Reference>
      <Reference URI="/xl/printerSettings/printerSettings4.bin?ContentType=application/vnd.openxmlformats-officedocument.spreadsheetml.printerSettings">
        <DigestMethod Algorithm="http://www.w3.org/2001/04/xmlenc#sha256"/>
        <DigestValue>SzH8mg+4wj5fJWrPe4Ra13mHu3DbzOiapyxHH+7nL+U=</DigestValue>
      </Reference>
      <Reference URI="/xl/printerSettings/printerSettings5.bin?ContentType=application/vnd.openxmlformats-officedocument.spreadsheetml.printerSettings">
        <DigestMethod Algorithm="http://www.w3.org/2001/04/xmlenc#sha256"/>
        <DigestValue>SzH8mg+4wj5fJWrPe4Ra13mHu3DbzOiapyxHH+7nL+U=</DigestValue>
      </Reference>
      <Reference URI="/xl/printerSettings/printerSettings6.bin?ContentType=application/vnd.openxmlformats-officedocument.spreadsheetml.printerSettings">
        <DigestMethod Algorithm="http://www.w3.org/2001/04/xmlenc#sha256"/>
        <DigestValue>EX5be0QAs78NB6rhSTNzcutjeHceIVM2Se+wd9a+ne0=</DigestValue>
      </Reference>
      <Reference URI="/xl/printerSettings/printerSettings7.bin?ContentType=application/vnd.openxmlformats-officedocument.spreadsheetml.printerSettings">
        <DigestMethod Algorithm="http://www.w3.org/2001/04/xmlenc#sha256"/>
        <DigestValue>s8MIUzHsso8b3QbgV6yOeEGjVeU/o6KOZhXH9o+xcT4=</DigestValue>
      </Reference>
      <Reference URI="/xl/printerSettings/printerSettings8.bin?ContentType=application/vnd.openxmlformats-officedocument.spreadsheetml.printerSettings">
        <DigestMethod Algorithm="http://www.w3.org/2001/04/xmlenc#sha256"/>
        <DigestValue>j21mP5VslZTyzIrjjnCHKCN4MX5UYnVhJzg4H9DoYCk=</DigestValue>
      </Reference>
      <Reference URI="/xl/printerSettings/printerSettings9.bin?ContentType=application/vnd.openxmlformats-officedocument.spreadsheetml.printerSettings">
        <DigestMethod Algorithm="http://www.w3.org/2001/04/xmlenc#sha256"/>
        <DigestValue>mRBIAjIWC2uppehar2Y8jMELXU8HRHcyffocgBjMrAU=</DigestValue>
      </Reference>
      <Reference URI="/xl/sharedStrings.xml?ContentType=application/vnd.openxmlformats-officedocument.spreadsheetml.sharedStrings+xml">
        <DigestMethod Algorithm="http://www.w3.org/2001/04/xmlenc#sha256"/>
        <DigestValue>pjMN0OvJEhWsKankeiUabKb9bruKEjbtZWSQEtUSrDQ=</DigestValue>
      </Reference>
      <Reference URI="/xl/styles.xml?ContentType=application/vnd.openxmlformats-officedocument.spreadsheetml.styles+xml">
        <DigestMethod Algorithm="http://www.w3.org/2001/04/xmlenc#sha256"/>
        <DigestValue>zzEIlNTII4dR4LLdcjQcGA8RF6F4d+CFhd6nLBUeIGE=</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TmyFyluANkFfKo0VBG9ScRiEeHV2G3/gJkvxhy+ZJy8=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pqy1BZeZLiVh17aw//8DbgpL7XfahpxOC/+8gqriAK4=</DigestValue>
      </Reference>
      <Reference URI="/xl/worksheets/sheet10.xml?ContentType=application/vnd.openxmlformats-officedocument.spreadsheetml.worksheet+xml">
        <DigestMethod Algorithm="http://www.w3.org/2001/04/xmlenc#sha256"/>
        <DigestValue>Zcb9xPIxo+ir0LkwlspGrFnKhg5BLh71F2g0EIH3IP4=</DigestValue>
      </Reference>
      <Reference URI="/xl/worksheets/sheet11.xml?ContentType=application/vnd.openxmlformats-officedocument.spreadsheetml.worksheet+xml">
        <DigestMethod Algorithm="http://www.w3.org/2001/04/xmlenc#sha256"/>
        <DigestValue>ZamlmSzASIBWm3G/JuIPvx0yGy++Bg24k03gSAhDZiI=</DigestValue>
      </Reference>
      <Reference URI="/xl/worksheets/sheet12.xml?ContentType=application/vnd.openxmlformats-officedocument.spreadsheetml.worksheet+xml">
        <DigestMethod Algorithm="http://www.w3.org/2001/04/xmlenc#sha256"/>
        <DigestValue>NG6e27Qod22Y8E7ea3aeqRi34mIFxHwOhnuWV2fpW+E=</DigestValue>
      </Reference>
      <Reference URI="/xl/worksheets/sheet13.xml?ContentType=application/vnd.openxmlformats-officedocument.spreadsheetml.worksheet+xml">
        <DigestMethod Algorithm="http://www.w3.org/2001/04/xmlenc#sha256"/>
        <DigestValue>0nEY8fUhOkMUDjX11GnLuolHKl2CY3oMlXniJmgjxII=</DigestValue>
      </Reference>
      <Reference URI="/xl/worksheets/sheet14.xml?ContentType=application/vnd.openxmlformats-officedocument.spreadsheetml.worksheet+xml">
        <DigestMethod Algorithm="http://www.w3.org/2001/04/xmlenc#sha256"/>
        <DigestValue>PSdw0uSLyKLtMniQQeruraxbl561pJtNxHdeIwiCuk0=</DigestValue>
      </Reference>
      <Reference URI="/xl/worksheets/sheet15.xml?ContentType=application/vnd.openxmlformats-officedocument.spreadsheetml.worksheet+xml">
        <DigestMethod Algorithm="http://www.w3.org/2001/04/xmlenc#sha256"/>
        <DigestValue>BEtNasT6FMz9iXg1GQ7d+yNwn5hsxn1fk/8CdEB6oK4=</DigestValue>
      </Reference>
      <Reference URI="/xl/worksheets/sheet16.xml?ContentType=application/vnd.openxmlformats-officedocument.spreadsheetml.worksheet+xml">
        <DigestMethod Algorithm="http://www.w3.org/2001/04/xmlenc#sha256"/>
        <DigestValue>pB65idZc5cl2tkFOSnhbXj2VdV/Wo/BqdC2fo5OzZZA=</DigestValue>
      </Reference>
      <Reference URI="/xl/worksheets/sheet2.xml?ContentType=application/vnd.openxmlformats-officedocument.spreadsheetml.worksheet+xml">
        <DigestMethod Algorithm="http://www.w3.org/2001/04/xmlenc#sha256"/>
        <DigestValue>g+jk3oj8Qu2KzdsuLRHcNboY5YQzlArR5b17agzyyA4=</DigestValue>
      </Reference>
      <Reference URI="/xl/worksheets/sheet3.xml?ContentType=application/vnd.openxmlformats-officedocument.spreadsheetml.worksheet+xml">
        <DigestMethod Algorithm="http://www.w3.org/2001/04/xmlenc#sha256"/>
        <DigestValue>RtSA2cnp4OvRJ+SX9RbH8MBnp795n2OTAdjGiKr1cOU=</DigestValue>
      </Reference>
      <Reference URI="/xl/worksheets/sheet4.xml?ContentType=application/vnd.openxmlformats-officedocument.spreadsheetml.worksheet+xml">
        <DigestMethod Algorithm="http://www.w3.org/2001/04/xmlenc#sha256"/>
        <DigestValue>o6iDuWnernHOc7AA5Ar3p50sN3v6PqUFMlh8A3X1RxM=</DigestValue>
      </Reference>
      <Reference URI="/xl/worksheets/sheet5.xml?ContentType=application/vnd.openxmlformats-officedocument.spreadsheetml.worksheet+xml">
        <DigestMethod Algorithm="http://www.w3.org/2001/04/xmlenc#sha256"/>
        <DigestValue>5MuKDpz/Fcmw5XPOKny9Ouni26LsfkhOAcvWgzJ3dsY=</DigestValue>
      </Reference>
      <Reference URI="/xl/worksheets/sheet6.xml?ContentType=application/vnd.openxmlformats-officedocument.spreadsheetml.worksheet+xml">
        <DigestMethod Algorithm="http://www.w3.org/2001/04/xmlenc#sha256"/>
        <DigestValue>UQoC6TZ6S+HjjDdYJbGywmM5nF0H4yy/ZWiGoHbzmCw=</DigestValue>
      </Reference>
      <Reference URI="/xl/worksheets/sheet7.xml?ContentType=application/vnd.openxmlformats-officedocument.spreadsheetml.worksheet+xml">
        <DigestMethod Algorithm="http://www.w3.org/2001/04/xmlenc#sha256"/>
        <DigestValue>oLBJdNEM+TdkJOK3HzKu+LoumvyOnmaNcpOAVD67I8Q=</DigestValue>
      </Reference>
      <Reference URI="/xl/worksheets/sheet8.xml?ContentType=application/vnd.openxmlformats-officedocument.spreadsheetml.worksheet+xml">
        <DigestMethod Algorithm="http://www.w3.org/2001/04/xmlenc#sha256"/>
        <DigestValue>qklhUoA8oBgx5sdY21KKU3khGRjcDujrsko4q11VPFA=</DigestValue>
      </Reference>
      <Reference URI="/xl/worksheets/sheet9.xml?ContentType=application/vnd.openxmlformats-officedocument.spreadsheetml.worksheet+xml">
        <DigestMethod Algorithm="http://www.w3.org/2001/04/xmlenc#sha256"/>
        <DigestValue>ZhSiwxP+a1pa2XDsqtII6Q48DyUKMGnQ5bXYVMUK86Y=</DigestValue>
      </Reference>
    </Manifest>
    <SignatureProperties>
      <SignatureProperty Id="idSignatureTime" Target="#idPackageSignature">
        <mdssi:SignatureTime xmlns:mdssi="http://schemas.openxmlformats.org/package/2006/digital-signature">
          <mdssi:Format>YYYY-MM-DDThh:mm:ssTZD</mdssi:Format>
          <mdssi:Value>2024-03-15T21:44:40Z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16.0.17328/26</OfficeVersion>
          <ApplicationVersion>16.0.17328</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2024-03-15T21:44:40Z</xd:SigningTime>
          <xd:SigningCertificate>
            <xd:Cert>
              <xd:CertDigest>
                <DigestMethod Algorithm="http://www.w3.org/2001/04/xmlenc#sha256"/>
                <DigestValue>3YDUisgzjewudTc9EgrfUV3Xg7ysMXB5Ia2IIF2mOP4=</DigestValue>
              </xd:CertDigest>
              <xd:IssuerSerial>
                <X509IssuerName>C=PY, O=DOCUMENTA S.A., CN=CA-DOCUMENTA S.A., SERIALNUMBER=RUC 80050172-1</X509IssuerName>
                <X509SerialNumber>371640135997364449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T+gH9OvH3lPg4ARdhk3xH8XAaFJMlMmneqZemCJoioo=</DigestValue>
    </Reference>
    <Reference Type="http://www.w3.org/2000/09/xmldsig#Object" URI="#idOfficeObject">
      <DigestMethod Algorithm="http://www.w3.org/2001/04/xmlenc#sha256"/>
      <DigestValue>uSITtRQifSZg/pSxo+K7nPzna1cinp73qdD8olHp8/8=</DigestValue>
    </Reference>
    <Reference Type="http://uri.etsi.org/01903#SignedProperties" URI="#idSignedProperties">
      <Transforms>
        <Transform Algorithm="http://www.w3.org/TR/2001/REC-xml-c14n-20010315"/>
      </Transforms>
      <DigestMethod Algorithm="http://www.w3.org/2001/04/xmlenc#sha256"/>
      <DigestValue>M/4bqCQIptK4wgUWLe0K1SAfOCPJ3IPBd0uY0TXdE/E=</DigestValue>
    </Reference>
  </SignedInfo>
  <SignatureValue>daL9GME0Hv5a/E6LdEvBFN5DjdE80/rIZiGk+QMzZsKxt022HooXLOWWYq1dUvglRgwpRlf7D2Wp
SVlvGdSUzHkGlszBoW3LI2iec5tOTvGzNtF86Tjh3jlTyI0Cr+Ypznr2IhEw/CWdjSUJ9C9Rk+5U
htmgvM5tdvqqaGf2P5EovCUmQine0iaCgFou6BmiGh4+nuPtomwaYSGkpQxPOB9fLrikYbA4umjK
0vRrFIgvOq2rg73DaKBxZI/zt6jgN8IG/gova2skz7HcV1duA5wTbdKSU16a/slB5v3qc8EQ428+
M3XGMa8CieF2E/SiddZsMGlP25qRXmZAppk9ZQ==</SignatureValue>
  <KeyInfo>
    <X509Data>
      <X509Certificate>MIIIgDCCBmigAwIBAgIIEoS/10gUWEYwDQYJKoZIhvcNAQELBQAwWjEaMBgGA1UEAwwRQ0EtRE9DVU1FTlRBIFMuQS4xFjAUBgNVBAUTDVJVQzgwMDUwMTcyLTExFzAVBgNVBAoMDkRPQ1VNRU5UQSBTLkEuMQswCQYDVQQGEwJQWTAeFw0yMzA1MTcxNTEzMDBaFw0yNTA1MTYxNTEzMDBaMIG1MSEwHwYDVQQDDBhKVUFOQSBQQUJMQSBHQUxFQU5PIEJBRVoxEjAQBgNVBAUTCUNJMTM0MTU5NTEUMBIGA1UEKgwLSlVBTkEgUEFCTEExFTATBgNVBAQMDEdBTEVBTk8gQkFFWjELMAkGA1UECwwCRjIxNTAzBgNVBAoMLENFUlRJRklDQURPIENVQUxJRklDQURPIERFIEZJUk1BIEVMRUNUUk9OSUNBMQswCQYDVQQGEwJQWTCCASIwDQYJKoZIhvcNAQEBBQADggEPADCCAQoCggEBALwhngWBXEaHBJ1cguZuXSuEP6mWXqBuRhTIlwW08v0rIE6jhp2E/plWD31V3zyJzfqZzh1IRGMSfiooAJHopoZOz+TNpylBxvsvJ5WZZFDwlwV14PQjVin8ttUXhyofQ6rmX3DkbKebu3LcSnshTrGc/yNQVB6JsS1+pSMGKq1db/KzhnV2Vdw9n3gk9n4M/ZzHp76LH8jcy4Rdqolf3QXz77P7mEXSLoeGBugNNso5KxFqE8FCpIGf8DxhGAtxoWtUCjvbhwOpi1MsIGNowIcFUOKvnrC2mi0KFit2QY5xWcR5U5LHkkpIlBnIrKi0JHXCfzG/zh7NEA9QogSLc40CAwEAAaOCA+wwggPoMAwGA1UdEwEB/wQCMAAwHwYDVR0jBBgwFoAUoT2FK83YLJYfOQIMn1M7WNiVC3swgZQGCCsGAQUFBwEBBIGHMIGEMFUGCCsGAQUFBzAChklodHRwczovL3d3dy5kaWdpdG8uY29tLnB5L3VwbG9hZHMvY2VydGlmaWNhZG8tZG9jdW1lbnRhLXNhLTE1MzUxMTc3NzEuY3J0MCsGCCsGAQUFBzABhh9odHRwczovL3d3dy5kaWdpdG8uY29tLnB5L29jc3AvME8GA1UdEQRIMEaBGGp1YW5pZ2FsMjAxMUBob3R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D8u3+NkBMbLo9wud7oxMELlHIy7MA4GA1UdDwEB/wQEAwIF4DANBgkqhkiG9w0BAQsFAAOCAgEAfN19xcsEN5x+i4QDh4FccZ5yJM5Y7dlFZ2V3TP3uouZCXSHXWOCIngbdaOG10mETfheDGbd/c3Q3lGlTi6h1B+hhYr/mGYgkCw6jLmSMn3bANlOg9KDhtbsh/2HcJqPa4KxRCYrtxMW5256uGIp+lks3+RkPn3L54CyD0wI6eG1mC9zxYDoSdbu0jUW9yRYZcB2n4vyE3ZV2K0bzYYjVu2gFORyvgDrBaJlyPtSQwM8bg+SggQOc5Jau0ssQdIPplLaxBhfW08DqJtoy907fjGkvsbv5iHW/wXYXnu76YO6sL4gj1wcv56Kdqv3eH0XEWAycAnY24ZfdEGwmHtdF9ja1XcY0hCQ0G1DHkm2iUOVJvh5ekbNJL07jBvnMGOS6o/2lsQwtDxB1CCIlyP9EAyjMWwUq/Wl3xDlsR9Ftr62xAnROaLz5nWQIbp691A/Tv1va2odi+XdDuwx8M128pUaIr/4WMBfY1+yeaacx2ct9pjbPPw7Ps0/Po+tl7Q7AmRCX2Fc/21+LE9OqGJtNIPJg4U1LinpWonY9rhXvK+9W30YLS/lGxxovMA4Nsw6xOe9pNz2qlVSl8k4eMDwKT8GSyyPW7ytnWYJgb4+aTN3QUa0lxtc/N/6EFR5bCku59FbAn6+2jgRuv+LYbZWfzriNmUlmX3AOkPkEGSxCU9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nXAuSTfz+vXhs4+hAzROJc65JcV8MPZHg6PCshDap/o=</DigestValue>
      </Reference>
      <Reference URI="/xl/printerSettings/printerSettings1.bin?ContentType=application/vnd.openxmlformats-officedocument.spreadsheetml.printerSettings">
        <DigestMethod Algorithm="http://www.w3.org/2001/04/xmlenc#sha256"/>
        <DigestValue>jrzeQDavoAR5t1k7IArXTopaJgDFehaBYu3HpkoKvWQ=</DigestValue>
      </Reference>
      <Reference URI="/xl/printerSettings/printerSettings10.bin?ContentType=application/vnd.openxmlformats-officedocument.spreadsheetml.printerSettings">
        <DigestMethod Algorithm="http://www.w3.org/2001/04/xmlenc#sha256"/>
        <DigestValue>R5+7rNKryW8GMJUKob6VIECB9pHro/oaUCuQETGJUMo=</DigestValue>
      </Reference>
      <Reference URI="/xl/printerSettings/printerSettings11.bin?ContentType=application/vnd.openxmlformats-officedocument.spreadsheetml.printerSettings">
        <DigestMethod Algorithm="http://www.w3.org/2001/04/xmlenc#sha256"/>
        <DigestValue>abpg2FeFu5/Qz3RDb1uZFA2xWDVZ/Ig3/abMPK759WA=</DigestValue>
      </Reference>
      <Reference URI="/xl/printerSettings/printerSettings12.bin?ContentType=application/vnd.openxmlformats-officedocument.spreadsheetml.printerSettings">
        <DigestMethod Algorithm="http://www.w3.org/2001/04/xmlenc#sha256"/>
        <DigestValue>ugOOgdmaxfa7ACmS9RvdPCy4M4NrOMPLsCfWLBJN6CE=</DigestValue>
      </Reference>
      <Reference URI="/xl/printerSettings/printerSettings13.bin?ContentType=application/vnd.openxmlformats-officedocument.spreadsheetml.printerSettings">
        <DigestMethod Algorithm="http://www.w3.org/2001/04/xmlenc#sha256"/>
        <DigestValue>SzH8mg+4wj5fJWrPe4Ra13mHu3DbzOiapyxHH+7nL+U=</DigestValue>
      </Reference>
      <Reference URI="/xl/printerSettings/printerSettings14.bin?ContentType=application/vnd.openxmlformats-officedocument.spreadsheetml.printerSettings">
        <DigestMethod Algorithm="http://www.w3.org/2001/04/xmlenc#sha256"/>
        <DigestValue>NObg4zp6q2jP5dJeNO109gZoLd4DQW2RfR6zcV54//4=</DigestValue>
      </Reference>
      <Reference URI="/xl/printerSettings/printerSettings15.bin?ContentType=application/vnd.openxmlformats-officedocument.spreadsheetml.printerSettings">
        <DigestMethod Algorithm="http://www.w3.org/2001/04/xmlenc#sha256"/>
        <DigestValue>KF+4fKhQgt+5bW57E+xHjMzkep9exlHCxbDqTevOm90=</DigestValue>
      </Reference>
      <Reference URI="/xl/printerSettings/printerSettings16.bin?ContentType=application/vnd.openxmlformats-officedocument.spreadsheetml.printerSettings">
        <DigestMethod Algorithm="http://www.w3.org/2001/04/xmlenc#sha256"/>
        <DigestValue>4G4SB7+Mlal5hMcWYopyWnPYyL+1LIfKt4XYUJyDrOY=</DigestValue>
      </Reference>
      <Reference URI="/xl/printerSettings/printerSettings2.bin?ContentType=application/vnd.openxmlformats-officedocument.spreadsheetml.printerSettings">
        <DigestMethod Algorithm="http://www.w3.org/2001/04/xmlenc#sha256"/>
        <DigestValue>995ss6S+4XzhNjLsCwEXQ8dgcpNJx/339gf+fCi2e2A=</DigestValue>
      </Reference>
      <Reference URI="/xl/printerSettings/printerSettings3.bin?ContentType=application/vnd.openxmlformats-officedocument.spreadsheetml.printerSettings">
        <DigestMethod Algorithm="http://www.w3.org/2001/04/xmlenc#sha256"/>
        <DigestValue>0HzgXQQidZX7H8CyMAmh4p0vB87mdoiqkboJZ0Drk60=</DigestValue>
      </Reference>
      <Reference URI="/xl/printerSettings/printerSettings4.bin?ContentType=application/vnd.openxmlformats-officedocument.spreadsheetml.printerSettings">
        <DigestMethod Algorithm="http://www.w3.org/2001/04/xmlenc#sha256"/>
        <DigestValue>SzH8mg+4wj5fJWrPe4Ra13mHu3DbzOiapyxHH+7nL+U=</DigestValue>
      </Reference>
      <Reference URI="/xl/printerSettings/printerSettings5.bin?ContentType=application/vnd.openxmlformats-officedocument.spreadsheetml.printerSettings">
        <DigestMethod Algorithm="http://www.w3.org/2001/04/xmlenc#sha256"/>
        <DigestValue>SzH8mg+4wj5fJWrPe4Ra13mHu3DbzOiapyxHH+7nL+U=</DigestValue>
      </Reference>
      <Reference URI="/xl/printerSettings/printerSettings6.bin?ContentType=application/vnd.openxmlformats-officedocument.spreadsheetml.printerSettings">
        <DigestMethod Algorithm="http://www.w3.org/2001/04/xmlenc#sha256"/>
        <DigestValue>EX5be0QAs78NB6rhSTNzcutjeHceIVM2Se+wd9a+ne0=</DigestValue>
      </Reference>
      <Reference URI="/xl/printerSettings/printerSettings7.bin?ContentType=application/vnd.openxmlformats-officedocument.spreadsheetml.printerSettings">
        <DigestMethod Algorithm="http://www.w3.org/2001/04/xmlenc#sha256"/>
        <DigestValue>s8MIUzHsso8b3QbgV6yOeEGjVeU/o6KOZhXH9o+xcT4=</DigestValue>
      </Reference>
      <Reference URI="/xl/printerSettings/printerSettings8.bin?ContentType=application/vnd.openxmlformats-officedocument.spreadsheetml.printerSettings">
        <DigestMethod Algorithm="http://www.w3.org/2001/04/xmlenc#sha256"/>
        <DigestValue>j21mP5VslZTyzIrjjnCHKCN4MX5UYnVhJzg4H9DoYCk=</DigestValue>
      </Reference>
      <Reference URI="/xl/printerSettings/printerSettings9.bin?ContentType=application/vnd.openxmlformats-officedocument.spreadsheetml.printerSettings">
        <DigestMethod Algorithm="http://www.w3.org/2001/04/xmlenc#sha256"/>
        <DigestValue>mRBIAjIWC2uppehar2Y8jMELXU8HRHcyffocgBjMrAU=</DigestValue>
      </Reference>
      <Reference URI="/xl/sharedStrings.xml?ContentType=application/vnd.openxmlformats-officedocument.spreadsheetml.sharedStrings+xml">
        <DigestMethod Algorithm="http://www.w3.org/2001/04/xmlenc#sha256"/>
        <DigestValue>pjMN0OvJEhWsKankeiUabKb9bruKEjbtZWSQEtUSrDQ=</DigestValue>
      </Reference>
      <Reference URI="/xl/styles.xml?ContentType=application/vnd.openxmlformats-officedocument.spreadsheetml.styles+xml">
        <DigestMethod Algorithm="http://www.w3.org/2001/04/xmlenc#sha256"/>
        <DigestValue>zzEIlNTII4dR4LLdcjQcGA8RF6F4d+CFhd6nLBUeIGE=</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TmyFyluANkFfKo0VBG9ScRiEeHV2G3/gJkvxhy+ZJy8=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pqy1BZeZLiVh17aw//8DbgpL7XfahpxOC/+8gqriAK4=</DigestValue>
      </Reference>
      <Reference URI="/xl/worksheets/sheet10.xml?ContentType=application/vnd.openxmlformats-officedocument.spreadsheetml.worksheet+xml">
        <DigestMethod Algorithm="http://www.w3.org/2001/04/xmlenc#sha256"/>
        <DigestValue>Zcb9xPIxo+ir0LkwlspGrFnKhg5BLh71F2g0EIH3IP4=</DigestValue>
      </Reference>
      <Reference URI="/xl/worksheets/sheet11.xml?ContentType=application/vnd.openxmlformats-officedocument.spreadsheetml.worksheet+xml">
        <DigestMethod Algorithm="http://www.w3.org/2001/04/xmlenc#sha256"/>
        <DigestValue>ZamlmSzASIBWm3G/JuIPvx0yGy++Bg24k03gSAhDZiI=</DigestValue>
      </Reference>
      <Reference URI="/xl/worksheets/sheet12.xml?ContentType=application/vnd.openxmlformats-officedocument.spreadsheetml.worksheet+xml">
        <DigestMethod Algorithm="http://www.w3.org/2001/04/xmlenc#sha256"/>
        <DigestValue>NG6e27Qod22Y8E7ea3aeqRi34mIFxHwOhnuWV2fpW+E=</DigestValue>
      </Reference>
      <Reference URI="/xl/worksheets/sheet13.xml?ContentType=application/vnd.openxmlformats-officedocument.spreadsheetml.worksheet+xml">
        <DigestMethod Algorithm="http://www.w3.org/2001/04/xmlenc#sha256"/>
        <DigestValue>0nEY8fUhOkMUDjX11GnLuolHKl2CY3oMlXniJmgjxII=</DigestValue>
      </Reference>
      <Reference URI="/xl/worksheets/sheet14.xml?ContentType=application/vnd.openxmlformats-officedocument.spreadsheetml.worksheet+xml">
        <DigestMethod Algorithm="http://www.w3.org/2001/04/xmlenc#sha256"/>
        <DigestValue>PSdw0uSLyKLtMniQQeruraxbl561pJtNxHdeIwiCuk0=</DigestValue>
      </Reference>
      <Reference URI="/xl/worksheets/sheet15.xml?ContentType=application/vnd.openxmlformats-officedocument.spreadsheetml.worksheet+xml">
        <DigestMethod Algorithm="http://www.w3.org/2001/04/xmlenc#sha256"/>
        <DigestValue>BEtNasT6FMz9iXg1GQ7d+yNwn5hsxn1fk/8CdEB6oK4=</DigestValue>
      </Reference>
      <Reference URI="/xl/worksheets/sheet16.xml?ContentType=application/vnd.openxmlformats-officedocument.spreadsheetml.worksheet+xml">
        <DigestMethod Algorithm="http://www.w3.org/2001/04/xmlenc#sha256"/>
        <DigestValue>pB65idZc5cl2tkFOSnhbXj2VdV/Wo/BqdC2fo5OzZZA=</DigestValue>
      </Reference>
      <Reference URI="/xl/worksheets/sheet2.xml?ContentType=application/vnd.openxmlformats-officedocument.spreadsheetml.worksheet+xml">
        <DigestMethod Algorithm="http://www.w3.org/2001/04/xmlenc#sha256"/>
        <DigestValue>g+jk3oj8Qu2KzdsuLRHcNboY5YQzlArR5b17agzyyA4=</DigestValue>
      </Reference>
      <Reference URI="/xl/worksheets/sheet3.xml?ContentType=application/vnd.openxmlformats-officedocument.spreadsheetml.worksheet+xml">
        <DigestMethod Algorithm="http://www.w3.org/2001/04/xmlenc#sha256"/>
        <DigestValue>RtSA2cnp4OvRJ+SX9RbH8MBnp795n2OTAdjGiKr1cOU=</DigestValue>
      </Reference>
      <Reference URI="/xl/worksheets/sheet4.xml?ContentType=application/vnd.openxmlformats-officedocument.spreadsheetml.worksheet+xml">
        <DigestMethod Algorithm="http://www.w3.org/2001/04/xmlenc#sha256"/>
        <DigestValue>o6iDuWnernHOc7AA5Ar3p50sN3v6PqUFMlh8A3X1RxM=</DigestValue>
      </Reference>
      <Reference URI="/xl/worksheets/sheet5.xml?ContentType=application/vnd.openxmlformats-officedocument.spreadsheetml.worksheet+xml">
        <DigestMethod Algorithm="http://www.w3.org/2001/04/xmlenc#sha256"/>
        <DigestValue>5MuKDpz/Fcmw5XPOKny9Ouni26LsfkhOAcvWgzJ3dsY=</DigestValue>
      </Reference>
      <Reference URI="/xl/worksheets/sheet6.xml?ContentType=application/vnd.openxmlformats-officedocument.spreadsheetml.worksheet+xml">
        <DigestMethod Algorithm="http://www.w3.org/2001/04/xmlenc#sha256"/>
        <DigestValue>UQoC6TZ6S+HjjDdYJbGywmM5nF0H4yy/ZWiGoHbzmCw=</DigestValue>
      </Reference>
      <Reference URI="/xl/worksheets/sheet7.xml?ContentType=application/vnd.openxmlformats-officedocument.spreadsheetml.worksheet+xml">
        <DigestMethod Algorithm="http://www.w3.org/2001/04/xmlenc#sha256"/>
        <DigestValue>oLBJdNEM+TdkJOK3HzKu+LoumvyOnmaNcpOAVD67I8Q=</DigestValue>
      </Reference>
      <Reference URI="/xl/worksheets/sheet8.xml?ContentType=application/vnd.openxmlformats-officedocument.spreadsheetml.worksheet+xml">
        <DigestMethod Algorithm="http://www.w3.org/2001/04/xmlenc#sha256"/>
        <DigestValue>qklhUoA8oBgx5sdY21KKU3khGRjcDujrsko4q11VPFA=</DigestValue>
      </Reference>
      <Reference URI="/xl/worksheets/sheet9.xml?ContentType=application/vnd.openxmlformats-officedocument.spreadsheetml.worksheet+xml">
        <DigestMethod Algorithm="http://www.w3.org/2001/04/xmlenc#sha256"/>
        <DigestValue>ZhSiwxP+a1pa2XDsqtII6Q48DyUKMGnQ5bXYVMUK86Y=</DigestValue>
      </Reference>
    </Manifest>
    <SignatureProperties>
      <SignatureProperty Id="idSignatureTime" Target="#idPackageSignature">
        <mdssi:SignatureTime xmlns:mdssi="http://schemas.openxmlformats.org/package/2006/digital-signature">
          <mdssi:Format>YYYY-MM-DDThh:mm:ssTZD</mdssi:Format>
          <mdssi:Value>2024-03-15T22:10:35Z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 CNV</SignatureComments>
          <WindowsVersion>10.0</WindowsVersion>
          <OfficeVersion>16.0.17328/26</OfficeVersion>
          <ApplicationVersion>16.0.17328</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2024-03-15T22:10:35Z</xd:SigningTime>
          <xd:SigningCertificate>
            <xd:Cert>
              <xd:CertDigest>
                <DigestMethod Algorithm="http://www.w3.org/2001/04/xmlenc#sha256"/>
                <DigestValue>Q9FDmPfz1/W1Yge/lbETkav3M+WeV/onDWSqqqLe8ag=</DigestValue>
              </xd:CertDigest>
              <xd:IssuerSerial>
                <X509IssuerName>C=PY, O=DOCUMENTA S.A., SERIALNUMBER=RUC80050172-1, CN=CA-DOCUMENTA S.A.</X509IssuerName>
                <X509SerialNumber>1334402320956676166</X509SerialNumber>
              </xd:IssuerSerial>
            </xd:Cert>
          </xd:SigningCertificate>
          <xd:SignaturePolicyIdentifier>
            <xd:SignaturePolicyImplied/>
          </xd:SignaturePolicyIdentifier>
        </xd:SignedSignatureProperties>
      </xd:SignedProperties>
    </xd:QualifyingProperties>
  </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CMOHcZ2fEl8g7s+kEuU3L0Wzd4qynj8tGLut43n+MZM=</DigestValue>
    </Reference>
    <Reference Type="http://www.w3.org/2000/09/xmldsig#Object" URI="#idOfficeObject">
      <DigestMethod Algorithm="http://www.w3.org/2001/04/xmlenc#sha256"/>
      <DigestValue>9Y7hnlbrNY2ycNej+MawNrkLRVE92VKy99VGntVMzho=</DigestValue>
    </Reference>
    <Reference Type="http://uri.etsi.org/01903#SignedProperties" URI="#idSignedProperties">
      <Transforms>
        <Transform Algorithm="http://www.w3.org/TR/2001/REC-xml-c14n-20010315"/>
      </Transforms>
      <DigestMethod Algorithm="http://www.w3.org/2001/04/xmlenc#sha256"/>
      <DigestValue>Y3JkOpl6DLeQqPT9Yfbr5xPZGkRfeyKoesXdKe0dBqs=</DigestValue>
    </Reference>
  </SignedInfo>
  <SignatureValue>cLYAcViCKaJi8O9kkwhyW3ZTQRTVvsxrlkSor+KwZ1ZJk26iaAUdi2UPMfx6+C03CW6awpzDJXQc
sWKFWcD/LA3FA6cPmbGdwV61NPSf1Wf2t8V+kPkWIKNnHmzcJKAvg1VrLLuxs2fN84D0ksWfV7nT
3pGhmLazwSQjNrmQC3qaQaTP/E5hpASNnop/K5nD7pGiPl/iTJedEy555sMOR3s9VvHSEb/cxKPk
B9A2HyKLtBWDE07u/6TlwDTtx9jEJZDLSjuoB/y9k0LY1sYXzpcQNpZeLzLTuQ7SssDr5LCENgEf
urmqhioRyDgnVCOQymb2xvvI4qXzAN4X0vFXZQ==</SignatureValue>
  <KeyInfo>
    <X509Data>
      <X509Certificate>MIIIgzCCBmugAwIBAgIIL6exF/OncaowDQYJKoZIhvcNAQELBQAwWjEaMBgGA1UEAwwRQ0EtRE9DVU1FTlRBIFMuQS4xFjAUBgNVBAUTDVJVQzgwMDUwMTcyLTExFzAVBgNVBAoMDkRPQ1VNRU5UQSBTLkEuMQswCQYDVQQGEwJQWTAeFw0yMzA0MTIxNTE4MDBaFw0yNTA0MTExNTE4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ClxsetZ77H7or0MutagrJ/jvS2lzBV6un/cDZ4UmcSRho79usy8QOdgY8EqE5eqCX7K5cMoMTjm74GyTT3uriApXsR3yJAGzyydtuRwGnkeC/BbMihOzDKHOhkIJN2jKzQLGKjk2CRUuzKM7/thtJ50E+OtHlAVzxdo3DDpHDd1nWdWnju1pYw6VMALLkr6VsTBVsv+k2jRNWTIeREs4M5o6qX3OXd5toPhXrXH32pjaAlDRDkx+zZlwA7F+mhUr7ZDmBztGZWO0siRBx8e9uoljeKKhT97IHeeay0x+e7NX6kNQwNJSZdmYbdqznk6AFdY+2VnjH6KU+m/JfdM8o5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FTYYZ8+5/0fOcKSjeH3xl0kR/ZaMA4GA1UdDwEB/wQEAwIF4DANBgkqhkiG9w0BAQsFAAOCAgEAfhzX0KPeAd0/SrC55LOhXjgLsmscLjdJO+csgRs/7a3P/qD2iyyMnmZQNZi2NZYls1AXBGuDniitBXcPB+65HZHoAGI/KdBho3SUF+8GGc2Xj08SgMMWctu8iWXNU4reo9uQBEWTYWNI9hvdWJUsCOCyJS69RRg1xPxw+35+q0b56eZGqK/dxKT5jaYFDJSQkHvCy0bOFAIRzw+I/TyTnmlQKCdNpXpNdUUPoVwS1awdMiEfImYhFp91PL+rl9VJ1QpPr/vPqb7cXao4eEUibrrPy4dywkZXBPb1sjNWP1Zy04tO7nyBom3yJ7D96xToFQwlNYcWcp5BzbzKwOYgyeqINAeEIXrc1QtQkQGnEWXLsAZxz5FXGHTkql4SX2cEJcHQhLL68EeMqRDiT+djrhLe/qE0fv0F+MAaVQYRDMn6BRNLGccvAlIUdKQHxFnyAdhb1aHmyuxqbu6WrJNDvSuaEnLWiJAe7LwJn4xaVCh64H0zq+rjMHu/HLTp9ewYWxYlKtnjeaK61aFl59p/Rum9k5m7pzqy46D3Mygvh5sY+9vScfgzFXLQRPXpV8jfaQj5zu35QPu8hcQTYF2mYfbn8V8VfWXj85XRW6un6XZ31R+jJKfezFz6eR6hzw2Ss4LxzRAy5UgLQMYID/BzI1aBevCu1mdp9V4OIbSKQW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nXAuSTfz+vXhs4+hAzROJc65JcV8MPZHg6PCshDap/o=</DigestValue>
      </Reference>
      <Reference URI="/xl/printerSettings/printerSettings1.bin?ContentType=application/vnd.openxmlformats-officedocument.spreadsheetml.printerSettings">
        <DigestMethod Algorithm="http://www.w3.org/2001/04/xmlenc#sha256"/>
        <DigestValue>jrzeQDavoAR5t1k7IArXTopaJgDFehaBYu3HpkoKvWQ=</DigestValue>
      </Reference>
      <Reference URI="/xl/printerSettings/printerSettings10.bin?ContentType=application/vnd.openxmlformats-officedocument.spreadsheetml.printerSettings">
        <DigestMethod Algorithm="http://www.w3.org/2001/04/xmlenc#sha256"/>
        <DigestValue>R5+7rNKryW8GMJUKob6VIECB9pHro/oaUCuQETGJUMo=</DigestValue>
      </Reference>
      <Reference URI="/xl/printerSettings/printerSettings11.bin?ContentType=application/vnd.openxmlformats-officedocument.spreadsheetml.printerSettings">
        <DigestMethod Algorithm="http://www.w3.org/2001/04/xmlenc#sha256"/>
        <DigestValue>abpg2FeFu5/Qz3RDb1uZFA2xWDVZ/Ig3/abMPK759WA=</DigestValue>
      </Reference>
      <Reference URI="/xl/printerSettings/printerSettings12.bin?ContentType=application/vnd.openxmlformats-officedocument.spreadsheetml.printerSettings">
        <DigestMethod Algorithm="http://www.w3.org/2001/04/xmlenc#sha256"/>
        <DigestValue>ugOOgdmaxfa7ACmS9RvdPCy4M4NrOMPLsCfWLBJN6CE=</DigestValue>
      </Reference>
      <Reference URI="/xl/printerSettings/printerSettings13.bin?ContentType=application/vnd.openxmlformats-officedocument.spreadsheetml.printerSettings">
        <DigestMethod Algorithm="http://www.w3.org/2001/04/xmlenc#sha256"/>
        <DigestValue>SzH8mg+4wj5fJWrPe4Ra13mHu3DbzOiapyxHH+7nL+U=</DigestValue>
      </Reference>
      <Reference URI="/xl/printerSettings/printerSettings14.bin?ContentType=application/vnd.openxmlformats-officedocument.spreadsheetml.printerSettings">
        <DigestMethod Algorithm="http://www.w3.org/2001/04/xmlenc#sha256"/>
        <DigestValue>NObg4zp6q2jP5dJeNO109gZoLd4DQW2RfR6zcV54//4=</DigestValue>
      </Reference>
      <Reference URI="/xl/printerSettings/printerSettings15.bin?ContentType=application/vnd.openxmlformats-officedocument.spreadsheetml.printerSettings">
        <DigestMethod Algorithm="http://www.w3.org/2001/04/xmlenc#sha256"/>
        <DigestValue>KF+4fKhQgt+5bW57E+xHjMzkep9exlHCxbDqTevOm90=</DigestValue>
      </Reference>
      <Reference URI="/xl/printerSettings/printerSettings16.bin?ContentType=application/vnd.openxmlformats-officedocument.spreadsheetml.printerSettings">
        <DigestMethod Algorithm="http://www.w3.org/2001/04/xmlenc#sha256"/>
        <DigestValue>4G4SB7+Mlal5hMcWYopyWnPYyL+1LIfKt4XYUJyDrOY=</DigestValue>
      </Reference>
      <Reference URI="/xl/printerSettings/printerSettings2.bin?ContentType=application/vnd.openxmlformats-officedocument.spreadsheetml.printerSettings">
        <DigestMethod Algorithm="http://www.w3.org/2001/04/xmlenc#sha256"/>
        <DigestValue>995ss6S+4XzhNjLsCwEXQ8dgcpNJx/339gf+fCi2e2A=</DigestValue>
      </Reference>
      <Reference URI="/xl/printerSettings/printerSettings3.bin?ContentType=application/vnd.openxmlformats-officedocument.spreadsheetml.printerSettings">
        <DigestMethod Algorithm="http://www.w3.org/2001/04/xmlenc#sha256"/>
        <DigestValue>0HzgXQQidZX7H8CyMAmh4p0vB87mdoiqkboJZ0Drk60=</DigestValue>
      </Reference>
      <Reference URI="/xl/printerSettings/printerSettings4.bin?ContentType=application/vnd.openxmlformats-officedocument.spreadsheetml.printerSettings">
        <DigestMethod Algorithm="http://www.w3.org/2001/04/xmlenc#sha256"/>
        <DigestValue>SzH8mg+4wj5fJWrPe4Ra13mHu3DbzOiapyxHH+7nL+U=</DigestValue>
      </Reference>
      <Reference URI="/xl/printerSettings/printerSettings5.bin?ContentType=application/vnd.openxmlformats-officedocument.spreadsheetml.printerSettings">
        <DigestMethod Algorithm="http://www.w3.org/2001/04/xmlenc#sha256"/>
        <DigestValue>SzH8mg+4wj5fJWrPe4Ra13mHu3DbzOiapyxHH+7nL+U=</DigestValue>
      </Reference>
      <Reference URI="/xl/printerSettings/printerSettings6.bin?ContentType=application/vnd.openxmlformats-officedocument.spreadsheetml.printerSettings">
        <DigestMethod Algorithm="http://www.w3.org/2001/04/xmlenc#sha256"/>
        <DigestValue>EX5be0QAs78NB6rhSTNzcutjeHceIVM2Se+wd9a+ne0=</DigestValue>
      </Reference>
      <Reference URI="/xl/printerSettings/printerSettings7.bin?ContentType=application/vnd.openxmlformats-officedocument.spreadsheetml.printerSettings">
        <DigestMethod Algorithm="http://www.w3.org/2001/04/xmlenc#sha256"/>
        <DigestValue>s8MIUzHsso8b3QbgV6yOeEGjVeU/o6KOZhXH9o+xcT4=</DigestValue>
      </Reference>
      <Reference URI="/xl/printerSettings/printerSettings8.bin?ContentType=application/vnd.openxmlformats-officedocument.spreadsheetml.printerSettings">
        <DigestMethod Algorithm="http://www.w3.org/2001/04/xmlenc#sha256"/>
        <DigestValue>j21mP5VslZTyzIrjjnCHKCN4MX5UYnVhJzg4H9DoYCk=</DigestValue>
      </Reference>
      <Reference URI="/xl/printerSettings/printerSettings9.bin?ContentType=application/vnd.openxmlformats-officedocument.spreadsheetml.printerSettings">
        <DigestMethod Algorithm="http://www.w3.org/2001/04/xmlenc#sha256"/>
        <DigestValue>mRBIAjIWC2uppehar2Y8jMELXU8HRHcyffocgBjMrAU=</DigestValue>
      </Reference>
      <Reference URI="/xl/sharedStrings.xml?ContentType=application/vnd.openxmlformats-officedocument.spreadsheetml.sharedStrings+xml">
        <DigestMethod Algorithm="http://www.w3.org/2001/04/xmlenc#sha256"/>
        <DigestValue>pjMN0OvJEhWsKankeiUabKb9bruKEjbtZWSQEtUSrDQ=</DigestValue>
      </Reference>
      <Reference URI="/xl/styles.xml?ContentType=application/vnd.openxmlformats-officedocument.spreadsheetml.styles+xml">
        <DigestMethod Algorithm="http://www.w3.org/2001/04/xmlenc#sha256"/>
        <DigestValue>zzEIlNTII4dR4LLdcjQcGA8RF6F4d+CFhd6nLBUeIGE=</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TmyFyluANkFfKo0VBG9ScRiEeHV2G3/gJkvxhy+ZJy8=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pqy1BZeZLiVh17aw//8DbgpL7XfahpxOC/+8gqriAK4=</DigestValue>
      </Reference>
      <Reference URI="/xl/worksheets/sheet10.xml?ContentType=application/vnd.openxmlformats-officedocument.spreadsheetml.worksheet+xml">
        <DigestMethod Algorithm="http://www.w3.org/2001/04/xmlenc#sha256"/>
        <DigestValue>Zcb9xPIxo+ir0LkwlspGrFnKhg5BLh71F2g0EIH3IP4=</DigestValue>
      </Reference>
      <Reference URI="/xl/worksheets/sheet11.xml?ContentType=application/vnd.openxmlformats-officedocument.spreadsheetml.worksheet+xml">
        <DigestMethod Algorithm="http://www.w3.org/2001/04/xmlenc#sha256"/>
        <DigestValue>ZamlmSzASIBWm3G/JuIPvx0yGy++Bg24k03gSAhDZiI=</DigestValue>
      </Reference>
      <Reference URI="/xl/worksheets/sheet12.xml?ContentType=application/vnd.openxmlformats-officedocument.spreadsheetml.worksheet+xml">
        <DigestMethod Algorithm="http://www.w3.org/2001/04/xmlenc#sha256"/>
        <DigestValue>NG6e27Qod22Y8E7ea3aeqRi34mIFxHwOhnuWV2fpW+E=</DigestValue>
      </Reference>
      <Reference URI="/xl/worksheets/sheet13.xml?ContentType=application/vnd.openxmlformats-officedocument.spreadsheetml.worksheet+xml">
        <DigestMethod Algorithm="http://www.w3.org/2001/04/xmlenc#sha256"/>
        <DigestValue>0nEY8fUhOkMUDjX11GnLuolHKl2CY3oMlXniJmgjxII=</DigestValue>
      </Reference>
      <Reference URI="/xl/worksheets/sheet14.xml?ContentType=application/vnd.openxmlformats-officedocument.spreadsheetml.worksheet+xml">
        <DigestMethod Algorithm="http://www.w3.org/2001/04/xmlenc#sha256"/>
        <DigestValue>PSdw0uSLyKLtMniQQeruraxbl561pJtNxHdeIwiCuk0=</DigestValue>
      </Reference>
      <Reference URI="/xl/worksheets/sheet15.xml?ContentType=application/vnd.openxmlformats-officedocument.spreadsheetml.worksheet+xml">
        <DigestMethod Algorithm="http://www.w3.org/2001/04/xmlenc#sha256"/>
        <DigestValue>BEtNasT6FMz9iXg1GQ7d+yNwn5hsxn1fk/8CdEB6oK4=</DigestValue>
      </Reference>
      <Reference URI="/xl/worksheets/sheet16.xml?ContentType=application/vnd.openxmlformats-officedocument.spreadsheetml.worksheet+xml">
        <DigestMethod Algorithm="http://www.w3.org/2001/04/xmlenc#sha256"/>
        <DigestValue>pB65idZc5cl2tkFOSnhbXj2VdV/Wo/BqdC2fo5OzZZA=</DigestValue>
      </Reference>
      <Reference URI="/xl/worksheets/sheet2.xml?ContentType=application/vnd.openxmlformats-officedocument.spreadsheetml.worksheet+xml">
        <DigestMethod Algorithm="http://www.w3.org/2001/04/xmlenc#sha256"/>
        <DigestValue>g+jk3oj8Qu2KzdsuLRHcNboY5YQzlArR5b17agzyyA4=</DigestValue>
      </Reference>
      <Reference URI="/xl/worksheets/sheet3.xml?ContentType=application/vnd.openxmlformats-officedocument.spreadsheetml.worksheet+xml">
        <DigestMethod Algorithm="http://www.w3.org/2001/04/xmlenc#sha256"/>
        <DigestValue>RtSA2cnp4OvRJ+SX9RbH8MBnp795n2OTAdjGiKr1cOU=</DigestValue>
      </Reference>
      <Reference URI="/xl/worksheets/sheet4.xml?ContentType=application/vnd.openxmlformats-officedocument.spreadsheetml.worksheet+xml">
        <DigestMethod Algorithm="http://www.w3.org/2001/04/xmlenc#sha256"/>
        <DigestValue>o6iDuWnernHOc7AA5Ar3p50sN3v6PqUFMlh8A3X1RxM=</DigestValue>
      </Reference>
      <Reference URI="/xl/worksheets/sheet5.xml?ContentType=application/vnd.openxmlformats-officedocument.spreadsheetml.worksheet+xml">
        <DigestMethod Algorithm="http://www.w3.org/2001/04/xmlenc#sha256"/>
        <DigestValue>5MuKDpz/Fcmw5XPOKny9Ouni26LsfkhOAcvWgzJ3dsY=</DigestValue>
      </Reference>
      <Reference URI="/xl/worksheets/sheet6.xml?ContentType=application/vnd.openxmlformats-officedocument.spreadsheetml.worksheet+xml">
        <DigestMethod Algorithm="http://www.w3.org/2001/04/xmlenc#sha256"/>
        <DigestValue>UQoC6TZ6S+HjjDdYJbGywmM5nF0H4yy/ZWiGoHbzmCw=</DigestValue>
      </Reference>
      <Reference URI="/xl/worksheets/sheet7.xml?ContentType=application/vnd.openxmlformats-officedocument.spreadsheetml.worksheet+xml">
        <DigestMethod Algorithm="http://www.w3.org/2001/04/xmlenc#sha256"/>
        <DigestValue>oLBJdNEM+TdkJOK3HzKu+LoumvyOnmaNcpOAVD67I8Q=</DigestValue>
      </Reference>
      <Reference URI="/xl/worksheets/sheet8.xml?ContentType=application/vnd.openxmlformats-officedocument.spreadsheetml.worksheet+xml">
        <DigestMethod Algorithm="http://www.w3.org/2001/04/xmlenc#sha256"/>
        <DigestValue>qklhUoA8oBgx5sdY21KKU3khGRjcDujrsko4q11VPFA=</DigestValue>
      </Reference>
      <Reference URI="/xl/worksheets/sheet9.xml?ContentType=application/vnd.openxmlformats-officedocument.spreadsheetml.worksheet+xml">
        <DigestMethod Algorithm="http://www.w3.org/2001/04/xmlenc#sha256"/>
        <DigestValue>ZhSiwxP+a1pa2XDsqtII6Q48DyUKMGnQ5bXYVMUK86Y=</DigestValue>
      </Reference>
    </Manifest>
    <SignatureProperties>
      <SignatureProperty Id="idSignatureTime" Target="#idPackageSignature">
        <mdssi:SignatureTime xmlns:mdssi="http://schemas.openxmlformats.org/package/2006/digital-signature">
          <mdssi:Format>YYYY-MM-DDThh:mm:ssTZD</mdssi:Format>
          <mdssi:Value>2024-03-18T14:16:35Z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AUDITOR</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2024-03-18T14:16:35Z</xd:SigningTime>
          <xd:SigningCertificate>
            <xd:Cert>
              <xd:CertDigest>
                <DigestMethod Algorithm="http://www.w3.org/2001/04/xmlenc#sha256"/>
                <DigestValue>526kF7uvxdSRLc4WYEg7rXsV5ICNlQs6AeXNdov2GFM=</DigestValue>
              </xd:CertDigest>
              <xd:IssuerSerial>
                <X509IssuerName>C=PY, O=DOCUMENTA S.A., SERIALNUMBER=RUC80050172-1, CN=CA-DOCUMENTA S.A.</X509IssuerName>
                <X509SerialNumber>3433907957323493802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AUDITOR</xd:CommitmentTypeQualifier>
            </xd:CommitmentTypeQualifiers>
          </xd:CommitmentTypeIndication>
        </xd:SignedDataObject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05D5139E737CA46B576776EB15C92A9" ma:contentTypeVersion="11" ma:contentTypeDescription="Crear nuevo documento." ma:contentTypeScope="" ma:versionID="d5ec20bac0941b1c5b5c6948cd28662b">
  <xsd:schema xmlns:xsd="http://www.w3.org/2001/XMLSchema" xmlns:xs="http://www.w3.org/2001/XMLSchema" xmlns:p="http://schemas.microsoft.com/office/2006/metadata/properties" xmlns:ns3="727e11e5-f0bc-40b2-aa03-230944aad938" xmlns:ns4="5c546f28-f963-4913-91d3-746344b8e317" targetNamespace="http://schemas.microsoft.com/office/2006/metadata/properties" ma:root="true" ma:fieldsID="cc6cb1896c00002d56073c9761bcd09a" ns3:_="" ns4:_="">
    <xsd:import namespace="727e11e5-f0bc-40b2-aa03-230944aad938"/>
    <xsd:import namespace="5c546f28-f963-4913-91d3-746344b8e317"/>
    <xsd:element name="properties">
      <xsd:complexType>
        <xsd:sequence>
          <xsd:element name="documentManagement">
            <xsd:complexType>
              <xsd:all>
                <xsd:element ref="ns3:MediaServiceMetadata" minOccurs="0"/>
                <xsd:element ref="ns3:MediaServiceFastMetadata" minOccurs="0"/>
                <xsd:element ref="ns4:SharedWithUsers" minOccurs="0"/>
                <xsd:element ref="ns3:MediaServiceAutoTags" minOccurs="0"/>
                <xsd:element ref="ns3:MediaServiceOCR" minOccurs="0"/>
                <xsd:element ref="ns3:MediaServiceDateTaken" minOccurs="0"/>
                <xsd:element ref="ns3:MediaServiceLocation" minOccurs="0"/>
                <xsd:element ref="ns4:SharedWithDetails" minOccurs="0"/>
                <xsd:element ref="ns4:SharingHintHash"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e11e5-f0bc-40b2-aa03-230944aad93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46f28-f963-4913-91d3-746344b8e317"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5.xml>��
</file>

<file path=customXml/itemProps1.xml><?xml version="1.0" encoding="utf-8"?>
<ds:datastoreItem xmlns:ds="http://schemas.openxmlformats.org/officeDocument/2006/customXml" ds:itemID="{8B865FD4-915B-4EC6-8536-35124F60F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e11e5-f0bc-40b2-aa03-230944aad938"/>
    <ds:schemaRef ds:uri="5c546f28-f963-4913-91d3-746344b8e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3.xml><?xml version="1.0" encoding="utf-8"?>
<ds:datastoreItem xmlns:ds="http://schemas.openxmlformats.org/officeDocument/2006/customXml" ds:itemID="{041F4C9A-4D7C-4604-BB4C-69F935F9DFDD}">
  <ds:schemaRefs>
    <ds:schemaRef ds:uri="http://schemas.openxmlformats.org/package/2006/metadata/core-properties"/>
    <ds:schemaRef ds:uri="http://purl.org/dc/elements/1.1/"/>
    <ds:schemaRef ds:uri="727e11e5-f0bc-40b2-aa03-230944aad938"/>
    <ds:schemaRef ds:uri="http://www.w3.org/XML/1998/namespace"/>
    <ds:schemaRef ds:uri="http://schemas.microsoft.com/office/infopath/2007/PartnerControls"/>
    <ds:schemaRef ds:uri="http://schemas.microsoft.com/office/2006/documentManagement/types"/>
    <ds:schemaRef ds:uri="http://purl.org/dc/terms/"/>
    <ds:schemaRef ds:uri="5c546f28-f963-4913-91d3-746344b8e317"/>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5.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CARATULA</vt:lpstr>
      <vt:lpstr>ÍNDICE</vt:lpstr>
      <vt:lpstr>01</vt:lpstr>
      <vt:lpstr>02</vt:lpstr>
      <vt:lpstr>03</vt:lpstr>
      <vt:lpstr>04</vt:lpstr>
      <vt:lpstr>05</vt:lpstr>
      <vt:lpstr>06</vt:lpstr>
      <vt:lpstr>07</vt:lpstr>
      <vt:lpstr>08</vt:lpstr>
      <vt:lpstr>09</vt:lpstr>
      <vt:lpstr>10</vt:lpstr>
      <vt:lpstr>11</vt:lpstr>
      <vt:lpstr>12</vt:lpstr>
      <vt:lpstr>13</vt:lpstr>
      <vt:lpstr>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Jorge Ugarte</cp:lastModifiedBy>
  <cp:revision/>
  <cp:lastPrinted>2022-11-16T18:17:54Z</cp:lastPrinted>
  <dcterms:created xsi:type="dcterms:W3CDTF">2015-06-05T18:19:34Z</dcterms:created>
  <dcterms:modified xsi:type="dcterms:W3CDTF">2024-03-15T15:15:18Z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